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gonine541-my.sharepoint.com/personal/asta_lebeckiene_silutesligonine_lt/Documents/Darbalaukis/Perkelta/dokumentai/2022/tarpinis ataskaitų rinkinys/"/>
    </mc:Choice>
  </mc:AlternateContent>
  <xr:revisionPtr revIDLastSave="8" documentId="8_{7E881579-1FF6-4945-ADB3-5D5522097997}" xr6:coauthVersionLast="47" xr6:coauthVersionMax="47" xr10:uidLastSave="{88E3DACE-CF9C-4C99-9447-FC598B7AD046}"/>
  <bookViews>
    <workbookView xWindow="-108" yWindow="-108" windowWidth="30936" windowHeight="16896" tabRatio="892" activeTab="3" xr2:uid="{00000000-000D-0000-FFFF-FFFF00000000}"/>
  </bookViews>
  <sheets>
    <sheet name="6.4" sheetId="2" r:id="rId1"/>
    <sheet name="8.1" sheetId="32" r:id="rId2"/>
    <sheet name="12.1" sheetId="11" r:id="rId3"/>
    <sheet name="12.3" sheetId="35" r:id="rId4"/>
    <sheet name="13.1" sheetId="9" r:id="rId5"/>
    <sheet name="20.4" sheetId="29" r:id="rId6"/>
    <sheet name="Lapas1" sheetId="30" r:id="rId7"/>
  </sheets>
  <definedNames>
    <definedName name="_xlnm.Print_Titles" localSheetId="2">'12.1'!$13:$13</definedName>
    <definedName name="_xlnm.Print_Titles" localSheetId="4">'13.1'!$14:$14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32" l="1"/>
  <c r="D15" i="32"/>
  <c r="C51" i="32"/>
  <c r="M52" i="9"/>
  <c r="L57" i="11"/>
  <c r="P15" i="35"/>
  <c r="P14" i="35"/>
  <c r="L24" i="11"/>
  <c r="G50" i="9"/>
  <c r="I50" i="9"/>
  <c r="M50" i="9" s="1"/>
  <c r="F50" i="9"/>
  <c r="G37" i="9"/>
  <c r="I37" i="9"/>
  <c r="L37" i="9"/>
  <c r="F37" i="9"/>
  <c r="F49" i="9"/>
  <c r="G26" i="9"/>
  <c r="G49" i="9" s="1"/>
  <c r="M49" i="9" s="1"/>
  <c r="H26" i="9"/>
  <c r="I26" i="9"/>
  <c r="I49" i="9" s="1"/>
  <c r="J26" i="9"/>
  <c r="K26" i="9"/>
  <c r="L26" i="9"/>
  <c r="F26" i="9"/>
  <c r="M16" i="9"/>
  <c r="M26" i="9" s="1"/>
  <c r="M17" i="9"/>
  <c r="M18" i="9"/>
  <c r="M19" i="9"/>
  <c r="M20" i="9"/>
  <c r="M21" i="9"/>
  <c r="M22" i="9"/>
  <c r="M23" i="9"/>
  <c r="M24" i="9"/>
  <c r="M25" i="9"/>
  <c r="M27" i="9"/>
  <c r="M28" i="9"/>
  <c r="M37" i="9" s="1"/>
  <c r="M29" i="9"/>
  <c r="M30" i="9"/>
  <c r="M31" i="9"/>
  <c r="M32" i="9"/>
  <c r="M33" i="9"/>
  <c r="M34" i="9"/>
  <c r="M35" i="9"/>
  <c r="M36" i="9"/>
  <c r="M38" i="9"/>
  <c r="M39" i="9"/>
  <c r="M40" i="9"/>
  <c r="M41" i="9"/>
  <c r="M42" i="9"/>
  <c r="M43" i="9"/>
  <c r="M44" i="9"/>
  <c r="M45" i="9"/>
  <c r="M46" i="9"/>
  <c r="M47" i="9"/>
  <c r="M48" i="9"/>
  <c r="M51" i="9"/>
  <c r="M15" i="9"/>
  <c r="F56" i="11"/>
  <c r="G56" i="11"/>
  <c r="H56" i="11"/>
  <c r="I56" i="11"/>
  <c r="J56" i="11"/>
  <c r="E56" i="11"/>
  <c r="L40" i="11"/>
  <c r="L41" i="11"/>
  <c r="F42" i="11"/>
  <c r="G42" i="11"/>
  <c r="H42" i="11"/>
  <c r="I42" i="11"/>
  <c r="J42" i="11"/>
  <c r="K42" i="11"/>
  <c r="E42" i="11"/>
  <c r="L42" i="11" s="1"/>
  <c r="F37" i="11"/>
  <c r="J37" i="11"/>
  <c r="E37" i="11"/>
  <c r="F31" i="11"/>
  <c r="G31" i="11"/>
  <c r="G37" i="11" s="1"/>
  <c r="H31" i="11"/>
  <c r="H37" i="11" s="1"/>
  <c r="H49" i="11" s="1"/>
  <c r="I31" i="11"/>
  <c r="I37" i="11" s="1"/>
  <c r="J31" i="11"/>
  <c r="E31" i="11"/>
  <c r="L31" i="11" s="1"/>
  <c r="L37" i="11" s="1"/>
  <c r="L25" i="11"/>
  <c r="I26" i="11"/>
  <c r="E26" i="11"/>
  <c r="E49" i="11" s="1"/>
  <c r="E15" i="11"/>
  <c r="F15" i="11"/>
  <c r="F26" i="11" s="1"/>
  <c r="G15" i="11"/>
  <c r="G26" i="11" s="1"/>
  <c r="L16" i="11"/>
  <c r="L17" i="11"/>
  <c r="L18" i="11"/>
  <c r="L19" i="11"/>
  <c r="L20" i="11"/>
  <c r="L21" i="11"/>
  <c r="L22" i="11"/>
  <c r="L23" i="11"/>
  <c r="L27" i="11"/>
  <c r="L28" i="11"/>
  <c r="L29" i="11"/>
  <c r="L30" i="11"/>
  <c r="L32" i="11"/>
  <c r="L33" i="11"/>
  <c r="L34" i="11"/>
  <c r="L35" i="11"/>
  <c r="L36" i="11"/>
  <c r="L38" i="11"/>
  <c r="L39" i="11"/>
  <c r="L43" i="11"/>
  <c r="L44" i="11"/>
  <c r="L45" i="11"/>
  <c r="L46" i="11"/>
  <c r="L47" i="11"/>
  <c r="L48" i="11"/>
  <c r="L50" i="11"/>
  <c r="L51" i="11"/>
  <c r="L52" i="11"/>
  <c r="L53" i="11"/>
  <c r="L54" i="11"/>
  <c r="L55" i="11"/>
  <c r="L14" i="11"/>
  <c r="L56" i="11" s="1"/>
  <c r="I15" i="11"/>
  <c r="J15" i="11"/>
  <c r="J26" i="11"/>
  <c r="J49" i="11" s="1"/>
  <c r="K15" i="11"/>
  <c r="L15" i="11" s="1"/>
  <c r="H15" i="11"/>
  <c r="H26" i="11"/>
  <c r="M22" i="2"/>
  <c r="M27" i="2"/>
  <c r="V14" i="29"/>
  <c r="V26" i="29" s="1"/>
  <c r="G35" i="32"/>
  <c r="F37" i="32"/>
  <c r="W24" i="29"/>
  <c r="S17" i="29"/>
  <c r="W25" i="29"/>
  <c r="W22" i="29"/>
  <c r="W21" i="29"/>
  <c r="W20" i="29" s="1"/>
  <c r="W16" i="29"/>
  <c r="W15" i="29"/>
  <c r="W14" i="29" s="1"/>
  <c r="V23" i="29"/>
  <c r="U23" i="29"/>
  <c r="T23" i="29"/>
  <c r="S23" i="29"/>
  <c r="R23" i="29"/>
  <c r="Q23" i="29"/>
  <c r="P23" i="29"/>
  <c r="N23" i="29"/>
  <c r="M23" i="29"/>
  <c r="W23" i="29" s="1"/>
  <c r="W26" i="29" s="1"/>
  <c r="V20" i="29"/>
  <c r="U20" i="29"/>
  <c r="T20" i="29"/>
  <c r="S20" i="29"/>
  <c r="R20" i="29"/>
  <c r="Q20" i="29"/>
  <c r="P20" i="29"/>
  <c r="N20" i="29"/>
  <c r="M20" i="29"/>
  <c r="W19" i="29"/>
  <c r="W18" i="29"/>
  <c r="W17" i="29" s="1"/>
  <c r="V17" i="29"/>
  <c r="U17" i="29"/>
  <c r="U26" i="29" s="1"/>
  <c r="T17" i="29"/>
  <c r="T26" i="29" s="1"/>
  <c r="R17" i="29"/>
  <c r="Q17" i="29"/>
  <c r="P17" i="29"/>
  <c r="O17" i="29"/>
  <c r="N17" i="29"/>
  <c r="N26" i="29" s="1"/>
  <c r="M17" i="29"/>
  <c r="M26" i="29" s="1"/>
  <c r="U14" i="29"/>
  <c r="T14" i="29"/>
  <c r="S14" i="29"/>
  <c r="R14" i="29"/>
  <c r="R26" i="29" s="1"/>
  <c r="Q14" i="29"/>
  <c r="P14" i="29"/>
  <c r="P26" i="29" s="1"/>
  <c r="O14" i="29"/>
  <c r="N14" i="29"/>
  <c r="M14" i="29"/>
  <c r="D37" i="32"/>
  <c r="D29" i="32"/>
  <c r="D35" i="32"/>
  <c r="D18" i="32"/>
  <c r="I37" i="32"/>
  <c r="H37" i="32"/>
  <c r="G37" i="32"/>
  <c r="E37" i="32"/>
  <c r="C37" i="32"/>
  <c r="J34" i="32"/>
  <c r="J33" i="32"/>
  <c r="J32" i="32"/>
  <c r="J31" i="32"/>
  <c r="J30" i="32"/>
  <c r="J29" i="32"/>
  <c r="I29" i="32"/>
  <c r="I35" i="32"/>
  <c r="H29" i="32"/>
  <c r="H35" i="32"/>
  <c r="F29" i="32"/>
  <c r="F35" i="32"/>
  <c r="E29" i="32"/>
  <c r="E35" i="32"/>
  <c r="E36" i="32" s="1"/>
  <c r="C29" i="32"/>
  <c r="C35" i="32"/>
  <c r="C36" i="32" s="1"/>
  <c r="J28" i="32"/>
  <c r="J35" i="32" s="1"/>
  <c r="J27" i="32"/>
  <c r="J26" i="32"/>
  <c r="J25" i="32"/>
  <c r="J23" i="32"/>
  <c r="J22" i="32"/>
  <c r="J20" i="32"/>
  <c r="J19" i="32"/>
  <c r="I18" i="32"/>
  <c r="H18" i="32"/>
  <c r="G18" i="32"/>
  <c r="J18" i="32" s="1"/>
  <c r="C18" i="32"/>
  <c r="C24" i="32"/>
  <c r="J17" i="32"/>
  <c r="I15" i="32"/>
  <c r="I24" i="32"/>
  <c r="I36" i="32" s="1"/>
  <c r="H15" i="32"/>
  <c r="H24" i="32" s="1"/>
  <c r="H36" i="32" s="1"/>
  <c r="G15" i="32"/>
  <c r="G24" i="32" s="1"/>
  <c r="G36" i="32" s="1"/>
  <c r="F15" i="32"/>
  <c r="J15" i="32" s="1"/>
  <c r="C15" i="32"/>
  <c r="J14" i="32"/>
  <c r="J37" i="32"/>
  <c r="L22" i="2"/>
  <c r="L15" i="2"/>
  <c r="J16" i="32"/>
  <c r="Q26" i="29"/>
  <c r="S26" i="29"/>
  <c r="D24" i="32"/>
  <c r="D36" i="32" s="1"/>
  <c r="I49" i="11" l="1"/>
  <c r="J24" i="32"/>
  <c r="J36" i="32" s="1"/>
  <c r="G49" i="11"/>
  <c r="F49" i="11"/>
  <c r="F24" i="32"/>
  <c r="F36" i="32" s="1"/>
  <c r="K26" i="11"/>
  <c r="L26" i="11" s="1"/>
  <c r="L49" i="11" s="1"/>
  <c r="L27" i="2"/>
</calcChain>
</file>

<file path=xl/sharedStrings.xml><?xml version="1.0" encoding="utf-8"?>
<sst xmlns="http://schemas.openxmlformats.org/spreadsheetml/2006/main" count="468" uniqueCount="256">
  <si>
    <t>Eil. Nr.</t>
  </si>
  <si>
    <t>Per ataskaitinį laikotarpį</t>
  </si>
  <si>
    <t>FINANSINĖS IR INVESTICINĖS VEIKLOS PAJAMOS IR SĄNAUDOS</t>
  </si>
  <si>
    <t>Straipsnio pavadinimas</t>
  </si>
  <si>
    <t>Ataskaitinis laikotarpis</t>
  </si>
  <si>
    <t>Praėjęs ataskaitinis laikotarpis</t>
  </si>
  <si>
    <t>1.</t>
  </si>
  <si>
    <t>Finansinės ir investicinės veiklos pajamos</t>
  </si>
  <si>
    <t>1.1.</t>
  </si>
  <si>
    <t>Pelnas dėl valiutos kurso pasikeitimo</t>
  </si>
  <si>
    <t>1.2.</t>
  </si>
  <si>
    <t>Baudų ir delspinigių pajamos</t>
  </si>
  <si>
    <t>1.3.</t>
  </si>
  <si>
    <t>Palūkanų pajamos</t>
  </si>
  <si>
    <t>1.4.</t>
  </si>
  <si>
    <t>Dividendai</t>
  </si>
  <si>
    <t>1.5.</t>
  </si>
  <si>
    <t>1.6.</t>
  </si>
  <si>
    <t>Pervestinos finansinės ir investicinės veiklos pajamos</t>
  </si>
  <si>
    <t>2.</t>
  </si>
  <si>
    <t>Finansinės ir investicinės veiklos sąnaudos</t>
  </si>
  <si>
    <t>2.1.</t>
  </si>
  <si>
    <t>Nuostolis dėl valiutos kurso pasikeitimo</t>
  </si>
  <si>
    <t>2.2.</t>
  </si>
  <si>
    <t>Baudų ir delspinigių sąnaudos</t>
  </si>
  <si>
    <t>2.3.</t>
  </si>
  <si>
    <t xml:space="preserve">Palūkanų sąnaudos </t>
  </si>
  <si>
    <t>2.4.</t>
  </si>
  <si>
    <t>Kitos finansinės ir investicinės veiklos sąnaudos*</t>
  </si>
  <si>
    <t>3.</t>
  </si>
  <si>
    <t>Finansinės ir investicinės veiklos rezultatas (1-2)</t>
  </si>
  <si>
    <t>* Reikšmingos sumos turi būti detalizuojamos aiškinamojo rašto tekste.</t>
  </si>
  <si>
    <t>Reikšmingų sumų detalizavimas:</t>
  </si>
  <si>
    <t>X</t>
  </si>
  <si>
    <t>ATSARGŲ VERTĖS PASIKEITIMAS PER ATASKAITINĮ LAIKOTARPĮ*</t>
  </si>
  <si>
    <t>Straipsniai</t>
  </si>
  <si>
    <t>Strateginės ir neliečiamosios atsargos</t>
  </si>
  <si>
    <t>Medžiagos, žaliavos ir ūkinis inventorius</t>
  </si>
  <si>
    <t>Nebaigta gaminti produkcija ir nebaigtos vykdyti sutartys</t>
  </si>
  <si>
    <t>Pagaminta produkcija ir atsargos, skirtos parduoti</t>
  </si>
  <si>
    <t>Ilgalaikis materialusis ir biologinis turtas, skirtas parduoti</t>
  </si>
  <si>
    <t>Iš viso</t>
  </si>
  <si>
    <t xml:space="preserve">nebaigta gaminti produkcija </t>
  </si>
  <si>
    <t>nebaigtos vykdyti sutartys</t>
  </si>
  <si>
    <t>pagaminta produkcija</t>
  </si>
  <si>
    <t>atsargos, skirtos parduoti</t>
  </si>
  <si>
    <t>Atsargų įsigijimo vertė ataskaitinio laikotarpio pradžioje</t>
  </si>
  <si>
    <t>įsigyto turto įsigijimo savikaina</t>
  </si>
  <si>
    <t>nemokamai gautų atsargų įsigijimo savikaina</t>
  </si>
  <si>
    <t>Atsargų sumažėjimas per ataskaitinį laikotarpį  (3.1+3.2+3.3+3.4)</t>
  </si>
  <si>
    <t>3.1.</t>
  </si>
  <si>
    <t>Parduota</t>
  </si>
  <si>
    <t>3.2.</t>
  </si>
  <si>
    <t>Perleista (paskirstyta)</t>
  </si>
  <si>
    <t>3.3.</t>
  </si>
  <si>
    <t>Sunaudota veikloje</t>
  </si>
  <si>
    <t>3.4.</t>
  </si>
  <si>
    <t>Kiti nurašymai</t>
  </si>
  <si>
    <t>4.</t>
  </si>
  <si>
    <t>Pergrupavimai (+/-)</t>
  </si>
  <si>
    <t>5.</t>
  </si>
  <si>
    <t>Atsargų įsigijimo vertė ataskaitinio laikotarpio pabaigoje (1+2-3+/-4)</t>
  </si>
  <si>
    <t>6.</t>
  </si>
  <si>
    <t>Atsargų nuvertėjimas ataskaitinio laikotarpio pradžioje</t>
  </si>
  <si>
    <t>7.</t>
  </si>
  <si>
    <t>Nemokamai arba už simbolinį atlygį gautų atsargų sukaupta nuvertėjimo suma (iki perdavimo)</t>
  </si>
  <si>
    <t>8.</t>
  </si>
  <si>
    <r>
      <t>Atsargų nuvertėjimas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 xml:space="preserve">per ataskaitinį laikotarpį </t>
    </r>
  </si>
  <si>
    <t>9.</t>
  </si>
  <si>
    <r>
      <t>Atsargų nuvertėjimo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atkūrimo per ataskaitinį laikotarpį suma</t>
    </r>
  </si>
  <si>
    <t>10.</t>
  </si>
  <si>
    <t>Per ataskaitinį laikotarpį parduotų, perleistų (paskirstytų), sunaudotų ir nurašytų atsargų nuvertėjimas (10.1+10.2+10.3+10.4)</t>
  </si>
  <si>
    <t>10.1.</t>
  </si>
  <si>
    <t>10.2.</t>
  </si>
  <si>
    <t>10.3.</t>
  </si>
  <si>
    <t>10.4.</t>
  </si>
  <si>
    <t>11.</t>
  </si>
  <si>
    <t>Nuvertėjimo pergrupavimai (+/-)</t>
  </si>
  <si>
    <t>12.</t>
  </si>
  <si>
    <t>13.</t>
  </si>
  <si>
    <t>14.</t>
  </si>
  <si>
    <t>Atsargų balansinė vertė ataskaitinio laikotarpio pradžioje (1-6)</t>
  </si>
  <si>
    <t>ILGALAIKIO MATERIALIOJO TURTO BALANSINĖS VERTĖS PASIKEITIMAS PER ATASKAITINĮ LAIKOTARPĮ*</t>
  </si>
  <si>
    <t xml:space="preserve">Eil. Nr. </t>
  </si>
  <si>
    <t>Žemė</t>
  </si>
  <si>
    <t>Pastatai</t>
  </si>
  <si>
    <t>Mašinos ir įrenginiai</t>
  </si>
  <si>
    <t>Kitas ilgalaikis materialusis turtas</t>
  </si>
  <si>
    <t>Kitos vertybės</t>
  </si>
  <si>
    <t>Įsigijimo ar pasigaminimo savikaina ataskaitinio laikotarpio pradžioje</t>
  </si>
  <si>
    <t xml:space="preserve">       </t>
  </si>
  <si>
    <t>pirkto turto įsigijimo savikaina</t>
  </si>
  <si>
    <t>neatlygintinai gauto turto įsigijimo savikaina</t>
  </si>
  <si>
    <t>Parduoto, perduoto ir  nurašyto turto suma per ataskaitinį laikotarpį (3.1+3.2+3.3)</t>
  </si>
  <si>
    <t>parduoto</t>
  </si>
  <si>
    <t>perduoto</t>
  </si>
  <si>
    <t>nurašyto</t>
  </si>
  <si>
    <t>Sukaupta nusidėvėjimo suma ataskaitinio laikotarpio pradžioje</t>
  </si>
  <si>
    <t>Apskaičiuota nusidėvėjimo suma per  ataskaitinį laikotarpį</t>
  </si>
  <si>
    <t>Nuvertėjimo suma ataskaitinio laikotarpio pradžioje</t>
  </si>
  <si>
    <t xml:space="preserve">Apskaičiuota nuvertėjimo suma per ataskaitinį laikotarpį </t>
  </si>
  <si>
    <t>15.</t>
  </si>
  <si>
    <t>Panaikinta nuvertėjimo suma per ataskaitinį laikotarpį</t>
  </si>
  <si>
    <t>16.</t>
  </si>
  <si>
    <t>Sukaupta parduoto, perduoto ir nurašyto turto nuvertėjimo suma (16.1+16.2+16.3)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</si>
  <si>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</si>
  <si>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</si>
  <si>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</si>
  <si>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</si>
  <si>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</si>
  <si>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</si>
  <si>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</si>
  <si>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</si>
  <si>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</si>
  <si>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NEMATERIALIOJO TURTO BALANSINĖS VERTĖS PASIKEITIMAS PER ATASKAITINĮ LAIKOTARPĮ*</t>
  </si>
  <si>
    <t>Plėtros darbai</t>
  </si>
  <si>
    <t>Programinė įranga ir jos licencijos</t>
  </si>
  <si>
    <t>Kitas nematerialusis turtas</t>
  </si>
  <si>
    <t>Nebaigti projektai ir išankstiniai apmokėjimai</t>
  </si>
  <si>
    <t>Prestižas</t>
  </si>
  <si>
    <t>Įsigijimai per ataskaitinį laikotarpį</t>
  </si>
  <si>
    <t>Parduoto, perduoto ir  nurašyto turto suma per ataskaitinį laikotarpį</t>
  </si>
  <si>
    <t>Sukaupta amortizacijos suma ataskaitinio laikotarpio pradžioje</t>
  </si>
  <si>
    <t xml:space="preserve"> Apskaičiuota amortizacijos suma per ataskaitinį laikotarpį</t>
  </si>
  <si>
    <t>Sukaupta  parduoto,  perduoto ir nurašyto turto amortizacijos suma</t>
  </si>
  <si>
    <t>Apskaičiuota nuvertėjimo suma per ataskaitinį laikotarpį</t>
  </si>
  <si>
    <t>Sukaupta parduoto, perduoto ir nurašyto turto nuvertėjimo suma</t>
  </si>
  <si>
    <t>4.1.</t>
  </si>
  <si>
    <t>4.2.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</si>
  <si>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</si>
  <si>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</si>
  <si>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</si>
  <si>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Finansavimo sumų likutis ataskaitinio laikotarpio pabaigoje</t>
  </si>
  <si>
    <t>Perduota kitiems viešojo sektoriaus subjektams</t>
  </si>
  <si>
    <t xml:space="preserve">Finansavimo sumų sumažėjimas dėl jų panaudojimo savo veiklai </t>
  </si>
  <si>
    <t>nepiniginiam turtui įsigyti</t>
  </si>
  <si>
    <t>kitoms išlaidoms kompensuoti</t>
  </si>
  <si>
    <t>Iš kitų šaltinių:</t>
  </si>
  <si>
    <t>Iš viso finansavimo sumų:</t>
  </si>
  <si>
    <t>Finansavimo sumų pergrupavimas</t>
  </si>
  <si>
    <t>Neatlygintinai gautas turtas</t>
  </si>
  <si>
    <t>Finansavimo sumų sumažėjimas dėl turto pardavimo</t>
  </si>
  <si>
    <t>Finansavimo sumų sumažėjimas dėl jų perdavimo ne viešojo sektoriaus subjektams</t>
  </si>
  <si>
    <t>Finansavimo sumos (grąžintos)</t>
  </si>
  <si>
    <t xml:space="preserve"> Finansavimo sumų (gautinų) pasikeitimas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</si>
  <si>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</si>
  <si>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</si>
  <si>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</si>
  <si>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Pastraipa 2.2</t>
  </si>
  <si>
    <t>Transporto priemonės</t>
  </si>
  <si>
    <t>(numeris)</t>
  </si>
  <si>
    <t>Įsigyta atsargų per ataskaitinį laikotarpį: (2.1+2.2)</t>
  </si>
  <si>
    <t>Atsargų nuvertėjimas ataskaitinio laikotarpio pabaigoje (6+7+8-9-10+/-11)</t>
  </si>
  <si>
    <t>Atsargų balansinė vertė ataskaitinio laikotarpio pabaigoje (5-12)</t>
  </si>
  <si>
    <t>Finansavimo sumos (gautos), išskyrus neatlygintinai gautą turtą</t>
  </si>
  <si>
    <r>
      <t>Kitos finansinės ir investicinės veiklos pajamos</t>
    </r>
    <r>
      <rPr>
        <b/>
        <sz val="10"/>
        <rFont val="Times New Roman"/>
        <family val="1"/>
        <charset val="186"/>
      </rPr>
      <t>*</t>
    </r>
  </si>
  <si>
    <t>Viešoji įstaiga Šilutės ligoninė, 277329430, Rusnės g.1, Šilutė</t>
  </si>
  <si>
    <t>5   PASTABA</t>
  </si>
  <si>
    <t>3   PASTABA</t>
  </si>
  <si>
    <t>2   PASTABA</t>
  </si>
  <si>
    <t>1   PASTABA</t>
  </si>
  <si>
    <t>4   PASTABA</t>
  </si>
  <si>
    <t>(visos sumos nurodytos eurais)</t>
  </si>
  <si>
    <t>TARPINIŲ FINANSINIŲ ATASKAITŲ RINKINYS</t>
  </si>
  <si>
    <t>Užkrečiamųjų ligų ir AIDS centras</t>
  </si>
  <si>
    <t>VšĮ Klaipėdos universitetinė ligoninė</t>
  </si>
  <si>
    <t>Šilutės rajono savivaldybės administracija</t>
  </si>
  <si>
    <t>Nacionalinė visuomenės sveikatos priežiūris laboratorija</t>
  </si>
  <si>
    <t>Patentai, autorių ir kitos teisės</t>
  </si>
  <si>
    <t>2.3</t>
  </si>
  <si>
    <t>Nematerialusis turtas, įsigytas pagal finansinės nuomos (lizingo) sutartis</t>
  </si>
  <si>
    <t>Kiti pokyčiai</t>
  </si>
  <si>
    <t>Įsigijimo ar pasigaminimo savikaina ataskaitinio laikotarpio pabaigoje (1+2-3+/-4+/-5)</t>
  </si>
  <si>
    <t>6.1</t>
  </si>
  <si>
    <t>10.1</t>
  </si>
  <si>
    <t>10.2</t>
  </si>
  <si>
    <t>10.3</t>
  </si>
  <si>
    <t>Sukaupta amortizacijos suma ataskaitinio laikotarpio pabaigoje (7+8+9-10+/-11+/-12)</t>
  </si>
  <si>
    <t>Neatlygintinai gauto nematerialiojo turto sukaupta nuvertėjimo suma</t>
  </si>
  <si>
    <t>18.1</t>
  </si>
  <si>
    <t>18.2</t>
  </si>
  <si>
    <t>18.3</t>
  </si>
  <si>
    <t>Nuvertėjimo suma ataskaitinio laikotarpio pabaigoje (14+15+16-17-18+/-19+/-20)</t>
  </si>
  <si>
    <t>Nematerialiojo turto likutinė vertė ataskaitinio laikotarpio pabaigoje (6-13-21)</t>
  </si>
  <si>
    <t>Nematerialiojo turto likutinė vertė  ataskaitinio laikotarpio pradžioje (1-7-14)</t>
  </si>
  <si>
    <t>Per ataskaitinį laikotarpį apskaičiuotos sąnaudos už teisę naudotis programine įranga ir licencijomis</t>
  </si>
  <si>
    <t>Per ataskaitinį laikotarpį apskaičiuotos sąnaudos nematerialiųjų vertybių tvarkymui ir apsaugai</t>
  </si>
  <si>
    <t>Pastabos:</t>
  </si>
  <si>
    <t>1. X pažymėti ataskaitos laukai nepildomi.</t>
  </si>
  <si>
    <t>2. Ataskaitos 5, 12, 20 eilutėse nurodyti pokyčiai turi būti paaiškinti aiškinamajame rašte.</t>
  </si>
  <si>
    <t>3. Ataskaitos 8 ir 15 eilutėse nurodoma kito subjekto sukaupta nematerialiojo turto amortizacijos arba nuvertėjimo suma iki perdavimo</t>
  </si>
  <si>
    <t>4. Ataskaitos 10 stulpelis „Prestižas“ pildomas tik konsoliduotosiose finansinėse ataskaitose.</t>
  </si>
  <si>
    <t>Kiti statiniai</t>
  </si>
  <si>
    <t>Baldai biuro įranga ir kitas ilgalaikis materialus turtas</t>
  </si>
  <si>
    <t>Nebaigta statyba ir išankstiniai apmokėjimai</t>
  </si>
  <si>
    <t>Įsigijimai per ataskaitinį laikotarpį (2.1+2.2+2.3+2.4)</t>
  </si>
  <si>
    <t>pagal finansinės nuomos (lizingo) požymius atitinkančias sutartis įsigyto turto įsigijimo savikaina</t>
  </si>
  <si>
    <t>2.4</t>
  </si>
  <si>
    <t>turtas, dėl kurio sudarytos valdžios ir privataus sektorių partnerystės sutartys</t>
  </si>
  <si>
    <t>Kiki pokyčiai</t>
  </si>
  <si>
    <t>Įsigijimo ar pasigaminimo savikaina ataskaitinio laikotarpio pabaigoje (1+2-3+/-4-5)</t>
  </si>
  <si>
    <t>Iš jos:
turto, kuris yra visiškai nudėvėtas, tačiau vis dar naudojamas viešojo sektoriaus subjekto veikloje, įsigijimo arba pasigaminimo savikaina</t>
  </si>
  <si>
    <t>Sukaupta parduoto, perduoto ir nurašyto turto nusidėvėjimo suma (10.1+10.2+10.3)</t>
  </si>
  <si>
    <t>Sukaupta nusidėvėjimo suma ataskaitinio laikotarpio pabaigoje (7+8+9-10+/-11+/-12)</t>
  </si>
  <si>
    <t>Neatlygintinai gauto turto sukaupta nuvertėjimo suma</t>
  </si>
  <si>
    <r>
      <t>Nuvertėjimo suma ataskaitinio laikotarpio pabaigoje (14+15+16</t>
    </r>
    <r>
      <rPr>
        <b/>
        <strike/>
        <sz val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 xml:space="preserve">-17-18+/-19+/-20) </t>
    </r>
  </si>
  <si>
    <t>Ilgalaikio materialiojo turto likutinė vertė ataskaitinio laikotarpio pabaigoje (6 – 13 – 21)</t>
  </si>
  <si>
    <t>22.1</t>
  </si>
  <si>
    <t xml:space="preserve">Iš jos: 
pagal finansinės nuomos (lizingo) požymius atitinkančias sutartis įsigyto turto, kurio finansinės nuomos (lizingo) sutarties laikotarpis nėra pasibaigęs, likutinė vertė </t>
  </si>
  <si>
    <t>22.2</t>
  </si>
  <si>
    <t>turto, dėl kurio sudarytos valdžios ir privataus sektorių partnerystės sutartys, likutinė vertė</t>
  </si>
  <si>
    <t>22.3</t>
  </si>
  <si>
    <t>turto, kurio kontrolę riboja sutartys ar teisės aktai, ir turto, užstatyto kaip įsipareigojimų įvykdymo garantija, likutinė vertė</t>
  </si>
  <si>
    <t>22.4</t>
  </si>
  <si>
    <t>nebenaudojamo viešojo sektoriaus subjekto veikloje turto likutinė vertė</t>
  </si>
  <si>
    <t>22.5</t>
  </si>
  <si>
    <t>laikinai nenaudojamo viešojo sektoriaus subjekto veikloje turto likutinė vertė</t>
  </si>
  <si>
    <t>22.6</t>
  </si>
  <si>
    <t>pastatų, kurie nenaudojami įprastoje veikloje, bet yra laikomi vien tik pajamoms iš nuomos gauti, likutinė vertė</t>
  </si>
  <si>
    <t>Ilgalaikio materialiojo turto likutinė vertė ataskaitinio laikotarpio pradžioje (1 – 7 – 14)</t>
  </si>
  <si>
    <t>23.1.</t>
  </si>
  <si>
    <t xml:space="preserve">Iš jos: 
pagal finansinės nuomos (lizingo) sutartis požymius atitinkančias įsigyto turto, kurio finansinės nuomos (lizingo) sutarties laikotarpis nėra pasibaigęs, likutinė vertė 
</t>
  </si>
  <si>
    <t>23.2.</t>
  </si>
  <si>
    <t>23.3.</t>
  </si>
  <si>
    <t>23.4.</t>
  </si>
  <si>
    <t>23.5.</t>
  </si>
  <si>
    <t>23.6.</t>
  </si>
  <si>
    <t>Neatlygintinai gauto turto sukaupta nusidėvėjimo suma</t>
  </si>
  <si>
    <t>Pastabos</t>
  </si>
  <si>
    <t>1. X pažymėti laukai nepildomi.</t>
  </si>
  <si>
    <t>2. Lentelės 5, 12 ir 20 eilutėse nurodyti pokyčiai turi būti paaiškinti aiškinamajame rašte.</t>
  </si>
  <si>
    <t>3. Lentelės 8 ir 15 eilutėse  nurodoma kito subjekto sukaupta turto nusidėvėjimo arba nuvertėjimo suma iki perdavimo.</t>
  </si>
  <si>
    <t xml:space="preserve">INFORMACIJA APIE VALSTYBEI NUOSAVYBĖS TEISE PRIKLAUSANČIO, SAVIVALDYBĖS PATIKĖJIMO TEISE VALDOMO ILGALAIKIO MATERIALIOJO TURTO BALANSINĘ VERTĘ </t>
  </si>
  <si>
    <t>Infratruk-tūros statiniai</t>
  </si>
  <si>
    <t>Nekilnoja-mosios kultūros vertybės</t>
  </si>
  <si>
    <t>Kilnojamosios kultūros vertybės</t>
  </si>
  <si>
    <t>Laisva žemė</t>
  </si>
  <si>
    <t>Savival-dybių žemė</t>
  </si>
  <si>
    <t>Baldai ir biuro įranga ir kitas ilgalaikis materialusis turtas</t>
  </si>
  <si>
    <t>Valstybei nuosavybės teise priklausančio, savivaldybės patikėjimo teise valdomo ilgalaikio materialiojo turto balansinė vertė praėjusio ataskaitinio laikotarpio pabaigoje</t>
  </si>
  <si>
    <t>Valstybei nuosavybės teise priklausančio, savivaldybės patikėjimo teise valdomo ilgalaikio materialiojo turto balansinė vertė ataskaitinio laikotarpio pabaigoje</t>
  </si>
  <si>
    <t>SAM ekstremalių sveikatai situacijų centras</t>
  </si>
  <si>
    <t>UAB "Servier Pharma"</t>
  </si>
  <si>
    <t>UAB "Medikona"</t>
  </si>
  <si>
    <t>Nematerialiosios vertybės</t>
  </si>
  <si>
    <t>Nebaigti projektai</t>
  </si>
  <si>
    <t>Išankstiniai apmokėjimai</t>
  </si>
  <si>
    <t>Iš jos:Nematerialiojo turto, kuris yra visiškai amortizuotas, tačiau vis dar naudojamas viešojo sektoriaus subjekto veikloje, įsigijimo ar pasigaminimo savikaina</t>
  </si>
  <si>
    <t>Neatlygintinai gauto turto sukaupta amortizacijos suma</t>
  </si>
  <si>
    <t>Infrastruktūros statiniai</t>
  </si>
  <si>
    <t>Gyvenamieji, administra-ciniai ir kiti pastatai</t>
  </si>
  <si>
    <t>Valstybinė žemė</t>
  </si>
  <si>
    <t>PAGAL 2022 M. RUGSĖJO 30 D. DUOMENIS</t>
  </si>
  <si>
    <t xml:space="preserve">VšĮ Klaipėdos jūrininkų ligoninė </t>
  </si>
  <si>
    <t>Valstybinė ligonių kasa</t>
  </si>
  <si>
    <t>Nacionalinis visuomenės sveikatos centras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</si>
</sst>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#,##0.0000"/>
  </numFmts>
  <fonts count="21" x14ac:knownFonts="1">
    <font>
      <sz val="10"/>
      <name val="Arial"/>
      <charset val="186"/>
    </font>
    <font>
      <sz val="10"/>
      <name val="Arial"/>
      <charset val="186"/>
    </font>
    <font>
      <sz val="8"/>
      <name val="Arial"/>
      <family val="2"/>
      <charset val="186"/>
    </font>
    <font>
      <sz val="12"/>
      <name val="Times New Roman"/>
      <family val="1"/>
      <charset val="186"/>
    </font>
    <font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11"/>
      <name val="Times New Roman"/>
      <family val="1"/>
      <charset val="186"/>
    </font>
    <font>
      <strike/>
      <sz val="10"/>
      <name val="Times New Roman"/>
      <family val="1"/>
      <charset val="186"/>
    </font>
    <font>
      <sz val="10"/>
      <name val="Arial"/>
      <family val="2"/>
      <charset val="186"/>
    </font>
    <font>
      <b/>
      <strike/>
      <sz val="10"/>
      <name val="Times New Roman"/>
      <family val="1"/>
      <charset val="186"/>
    </font>
    <font>
      <b/>
      <sz val="9"/>
      <name val="Arial"/>
      <family val="2"/>
      <charset val="186"/>
    </font>
    <font>
      <sz val="10"/>
      <name val="Arial"/>
      <family val="2"/>
      <charset val="186"/>
    </font>
    <font>
      <sz val="10"/>
      <color rgb="FFFF0000"/>
      <name val="Arial"/>
      <family val="2"/>
      <charset val="186"/>
    </font>
    <font>
      <sz val="10"/>
      <color rgb="FFFF0000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2">
    <xf numFmtId="0" fontId="0" fillId="0" borderId="0" xfId="0"/>
    <xf numFmtId="0" fontId="3" fillId="0" borderId="0" xfId="0" applyFont="1"/>
    <xf numFmtId="49" fontId="4" fillId="0" borderId="0" xfId="0" applyNumberFormat="1" applyFont="1"/>
    <xf numFmtId="0" fontId="0" fillId="2" borderId="0" xfId="0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2" borderId="0" xfId="0" applyFont="1" applyFill="1"/>
    <xf numFmtId="0" fontId="7" fillId="2" borderId="0" xfId="0" applyFont="1" applyFill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 indent="1"/>
    </xf>
    <xf numFmtId="0" fontId="10" fillId="2" borderId="1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 indent="1"/>
    </xf>
    <xf numFmtId="0" fontId="10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/>
    <xf numFmtId="0" fontId="7" fillId="2" borderId="6" xfId="0" applyFont="1" applyFill="1" applyBorder="1"/>
    <xf numFmtId="0" fontId="7" fillId="2" borderId="3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wrapText="1" indent="1"/>
    </xf>
    <xf numFmtId="4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/>
    </xf>
    <xf numFmtId="0" fontId="7" fillId="2" borderId="3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7" fillId="2" borderId="6" xfId="0" applyFont="1" applyFill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2" borderId="0" xfId="0" applyFont="1" applyFill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" fontId="10" fillId="0" borderId="1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2" fillId="2" borderId="0" xfId="0" applyFont="1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/>
    </xf>
    <xf numFmtId="0" fontId="7" fillId="0" borderId="0" xfId="0" applyFont="1" applyAlignment="1">
      <alignment wrapText="1"/>
    </xf>
    <xf numFmtId="0" fontId="8" fillId="0" borderId="0" xfId="0" applyFont="1"/>
    <xf numFmtId="0" fontId="7" fillId="0" borderId="0" xfId="0" applyFont="1" applyAlignment="1">
      <alignment vertical="top"/>
    </xf>
    <xf numFmtId="0" fontId="8" fillId="0" borderId="0" xfId="1" applyFont="1" applyAlignment="1">
      <alignment vertical="center"/>
    </xf>
    <xf numFmtId="0" fontId="9" fillId="0" borderId="0" xfId="0" applyFont="1"/>
    <xf numFmtId="16" fontId="7" fillId="0" borderId="1" xfId="0" applyNumberFormat="1" applyFont="1" applyBorder="1" applyAlignment="1">
      <alignment horizontal="center" vertical="center" wrapText="1"/>
    </xf>
    <xf numFmtId="1" fontId="7" fillId="0" borderId="0" xfId="0" applyNumberFormat="1" applyFont="1"/>
    <xf numFmtId="49" fontId="4" fillId="0" borderId="0" xfId="0" applyNumberFormat="1" applyFont="1" applyAlignment="1">
      <alignment vertical="top"/>
    </xf>
    <xf numFmtId="4" fontId="7" fillId="0" borderId="0" xfId="0" applyNumberFormat="1" applyFont="1"/>
    <xf numFmtId="4" fontId="7" fillId="0" borderId="0" xfId="0" applyNumberFormat="1" applyFont="1" applyAlignment="1">
      <alignment wrapText="1"/>
    </xf>
    <xf numFmtId="4" fontId="8" fillId="0" borderId="0" xfId="0" applyNumberFormat="1" applyFont="1"/>
    <xf numFmtId="0" fontId="16" fillId="0" borderId="0" xfId="0" applyFont="1" applyAlignment="1" applyProtection="1">
      <alignment horizontal="right"/>
      <protection locked="0"/>
    </xf>
    <xf numFmtId="4" fontId="10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12" fillId="0" borderId="0" xfId="0" applyNumberFormat="1" applyFont="1" applyAlignment="1">
      <alignment vertical="center"/>
    </xf>
    <xf numFmtId="4" fontId="8" fillId="0" borderId="1" xfId="0" applyNumberFormat="1" applyFont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4" fontId="0" fillId="0" borderId="0" xfId="0" applyNumberFormat="1"/>
    <xf numFmtId="49" fontId="5" fillId="0" borderId="0" xfId="0" applyNumberFormat="1" applyFont="1" applyAlignment="1">
      <alignment horizontal="left"/>
    </xf>
    <xf numFmtId="0" fontId="7" fillId="0" borderId="0" xfId="0" applyFont="1" applyAlignment="1">
      <alignment horizontal="left" wrapText="1"/>
    </xf>
    <xf numFmtId="49" fontId="5" fillId="3" borderId="0" xfId="0" applyNumberFormat="1" applyFont="1" applyFill="1" applyAlignment="1">
      <alignment horizontal="left"/>
    </xf>
    <xf numFmtId="0" fontId="5" fillId="0" borderId="0" xfId="0" applyFont="1"/>
    <xf numFmtId="0" fontId="3" fillId="2" borderId="0" xfId="0" applyFont="1" applyFill="1"/>
    <xf numFmtId="0" fontId="5" fillId="0" borderId="0" xfId="0" applyFont="1" applyAlignment="1">
      <alignment horizontal="left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horizontal="left"/>
    </xf>
    <xf numFmtId="0" fontId="7" fillId="2" borderId="3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7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4" fontId="10" fillId="0" borderId="3" xfId="0" applyNumberFormat="1" applyFont="1" applyBorder="1" applyAlignment="1">
      <alignment horizontal="right" vertical="center" wrapText="1"/>
    </xf>
    <xf numFmtId="0" fontId="17" fillId="0" borderId="0" xfId="0" applyFont="1" applyAlignment="1">
      <alignment wrapText="1"/>
    </xf>
    <xf numFmtId="4" fontId="9" fillId="0" borderId="0" xfId="0" applyNumberFormat="1" applyFont="1" applyAlignment="1">
      <alignment vertical="center"/>
    </xf>
    <xf numFmtId="2" fontId="11" fillId="0" borderId="1" xfId="0" applyNumberFormat="1" applyFont="1" applyBorder="1" applyAlignment="1">
      <alignment horizontal="right" vertical="center" wrapText="1"/>
    </xf>
    <xf numFmtId="2" fontId="11" fillId="0" borderId="0" xfId="0" applyNumberFormat="1" applyFont="1"/>
    <xf numFmtId="4" fontId="0" fillId="0" borderId="0" xfId="0" applyNumberForma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wrapText="1"/>
    </xf>
    <xf numFmtId="49" fontId="7" fillId="2" borderId="2" xfId="0" applyNumberFormat="1" applyFont="1" applyFill="1" applyBorder="1" applyAlignment="1">
      <alignment horizontal="center" vertical="center"/>
    </xf>
    <xf numFmtId="0" fontId="8" fillId="2" borderId="4" xfId="0" applyFont="1" applyFill="1" applyBorder="1"/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/>
    </xf>
    <xf numFmtId="0" fontId="12" fillId="0" borderId="0" xfId="0" applyFont="1"/>
    <xf numFmtId="4" fontId="7" fillId="0" borderId="1" xfId="0" applyNumberFormat="1" applyFont="1" applyBorder="1" applyAlignment="1">
      <alignment horizontal="right" vertical="top" wrapText="1"/>
    </xf>
    <xf numFmtId="3" fontId="8" fillId="0" borderId="1" xfId="0" applyNumberFormat="1" applyFont="1" applyBorder="1" applyAlignment="1">
      <alignment horizontal="right" vertical="center" wrapText="1"/>
    </xf>
    <xf numFmtId="4" fontId="7" fillId="0" borderId="1" xfId="0" quotePrefix="1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6" fontId="7" fillId="0" borderId="1" xfId="0" applyNumberFormat="1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18" fillId="0" borderId="0" xfId="0" applyFont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7" fillId="0" borderId="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0" fillId="0" borderId="6" xfId="0" applyBorder="1" applyAlignment="1">
      <alignment vertical="center"/>
    </xf>
    <xf numFmtId="0" fontId="14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4" fontId="7" fillId="0" borderId="3" xfId="0" applyNumberFormat="1" applyFont="1" applyBorder="1" applyAlignment="1">
      <alignment horizontal="right" vertical="top" wrapText="1"/>
    </xf>
    <xf numFmtId="3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3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3" fontId="13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2" fontId="11" fillId="0" borderId="1" xfId="0" applyNumberFormat="1" applyFont="1" applyBorder="1" applyAlignment="1">
      <alignment horizontal="right" vertical="center"/>
    </xf>
    <xf numFmtId="0" fontId="8" fillId="2" borderId="5" xfId="0" applyFont="1" applyFill="1" applyBorder="1" applyAlignment="1">
      <alignment horizontal="left" wrapText="1"/>
    </xf>
    <xf numFmtId="164" fontId="8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top" wrapText="1"/>
    </xf>
    <xf numFmtId="166" fontId="8" fillId="0" borderId="1" xfId="0" applyNumberFormat="1" applyFont="1" applyBorder="1" applyAlignment="1">
      <alignment horizontal="right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6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9" fillId="0" borderId="0" xfId="0" applyFont="1"/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7" fillId="2" borderId="0" xfId="0" applyFont="1" applyFill="1" applyAlignment="1">
      <alignment horizontal="center"/>
    </xf>
    <xf numFmtId="0" fontId="5" fillId="0" borderId="0" xfId="0" applyFont="1" applyAlignment="1">
      <alignment horizontal="left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4" fontId="7" fillId="0" borderId="4" xfId="0" applyNumberFormat="1" applyFont="1" applyBorder="1" applyAlignment="1">
      <alignment horizontal="left" vertical="center"/>
    </xf>
    <xf numFmtId="4" fontId="7" fillId="0" borderId="3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wrapText="1"/>
    </xf>
    <xf numFmtId="0" fontId="8" fillId="0" borderId="14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8" fillId="0" borderId="6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2" borderId="0" xfId="0" applyFont="1" applyFill="1" applyAlignment="1">
      <alignment wrapText="1"/>
    </xf>
    <xf numFmtId="0" fontId="9" fillId="2" borderId="0" xfId="0" applyFont="1" applyFill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2" borderId="5" xfId="0" applyFont="1" applyFill="1" applyBorder="1" applyAlignment="1">
      <alignment horizontal="left" wrapText="1"/>
    </xf>
    <xf numFmtId="0" fontId="7" fillId="0" borderId="9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8" fillId="2" borderId="4" xfId="0" applyFont="1" applyFill="1" applyBorder="1" applyAlignment="1">
      <alignment horizontal="left" wrapText="1"/>
    </xf>
    <xf numFmtId="0" fontId="8" fillId="0" borderId="6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2" borderId="6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7" fillId="0" borderId="6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20" fillId="4" borderId="6" xfId="0" applyFont="1" applyFill="1" applyBorder="1" applyAlignment="1">
      <alignment horizontal="left" vertical="center" wrapText="1"/>
    </xf>
    <xf numFmtId="0" fontId="20" fillId="4" borderId="3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12" fillId="0" borderId="0" xfId="0" applyFont="1" applyAlignment="1">
      <alignment horizontal="justify" vertical="center"/>
    </xf>
    <xf numFmtId="0" fontId="0" fillId="0" borderId="0" xfId="0"/>
    <xf numFmtId="0" fontId="8" fillId="2" borderId="6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Įprastas" xfId="0" builtinId="0"/>
    <cellStyle name="Normal_17 VSAFAS_lyginamasis_4-19_priedai_2009-09-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showZeros="0" workbookViewId="0">
      <selection activeCell="M24" sqref="M24"/>
    </sheetView>
  </sheetViews>
  <sheetFormatPr defaultColWidth="9.109375" defaultRowHeight="13.2" x14ac:dyDescent="0.25"/>
  <cols>
    <col min="1" max="1" width="7.5546875" style="12" customWidth="1"/>
    <col min="2" max="2" width="3" style="12" customWidth="1"/>
    <col min="3" max="11" width="5.44140625" style="12" customWidth="1"/>
    <col min="12" max="13" width="13.6640625" style="12" customWidth="1"/>
    <col min="14" max="16384" width="9.109375" style="12"/>
  </cols>
  <sheetData>
    <row r="1" spans="1:13" ht="15.75" customHeight="1" x14ac:dyDescent="0.3">
      <c r="A1" s="105" t="s">
        <v>157</v>
      </c>
      <c r="B1" s="74"/>
      <c r="C1" s="74"/>
      <c r="D1" s="74"/>
      <c r="E1" s="74"/>
      <c r="F1" s="74"/>
      <c r="G1" s="74"/>
      <c r="H1" s="74"/>
      <c r="I1" s="74"/>
      <c r="J1" s="106"/>
      <c r="K1" s="106"/>
      <c r="L1" s="1"/>
      <c r="M1" s="1"/>
    </row>
    <row r="2" spans="1:13" ht="10.5" customHeight="1" x14ac:dyDescent="0.3">
      <c r="A2" s="84" t="s">
        <v>150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.75" customHeight="1" x14ac:dyDescent="0.3">
      <c r="A3" s="197" t="s">
        <v>156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72"/>
    </row>
    <row r="4" spans="1:13" ht="10.5" customHeight="1" x14ac:dyDescent="0.3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.75" customHeight="1" x14ac:dyDescent="0.3">
      <c r="A5" s="198" t="s">
        <v>163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</row>
    <row r="6" spans="1:13" s="79" customFormat="1" ht="10.5" customHeight="1" x14ac:dyDescent="0.3">
      <c r="A6" s="2" t="s">
        <v>162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" customHeight="1" x14ac:dyDescent="0.25">
      <c r="A7" s="5"/>
      <c r="B7" s="5"/>
      <c r="C7" s="5"/>
      <c r="D7" s="5"/>
      <c r="E7" s="5"/>
      <c r="F7" s="5"/>
      <c r="G7" s="5"/>
      <c r="H7" s="4"/>
      <c r="I7" s="5"/>
      <c r="J7" s="5"/>
      <c r="K7" s="4"/>
      <c r="L7" s="75"/>
      <c r="M7" s="75"/>
    </row>
    <row r="8" spans="1:13" ht="1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3" ht="15.6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15.6" x14ac:dyDescent="0.25">
      <c r="A10" s="193" t="s">
        <v>2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</row>
    <row r="11" spans="1:13" ht="17.25" customHeight="1" x14ac:dyDescent="0.25">
      <c r="A11" s="7"/>
      <c r="B11" s="7"/>
      <c r="C11" s="7"/>
      <c r="D11" s="5" t="s">
        <v>252</v>
      </c>
      <c r="E11" s="119"/>
      <c r="F11" s="119"/>
      <c r="G11" s="119"/>
      <c r="H11" s="119"/>
      <c r="I11" s="119"/>
      <c r="J11" s="120"/>
      <c r="K11" s="120"/>
      <c r="L11" s="120"/>
      <c r="M11" s="7"/>
    </row>
    <row r="12" spans="1:13" ht="15.6" x14ac:dyDescent="0.25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98"/>
    </row>
    <row r="13" spans="1:13" ht="39.6" x14ac:dyDescent="0.25">
      <c r="A13" s="29" t="s">
        <v>0</v>
      </c>
      <c r="B13" s="194" t="s">
        <v>3</v>
      </c>
      <c r="C13" s="194"/>
      <c r="D13" s="194"/>
      <c r="E13" s="194"/>
      <c r="F13" s="194"/>
      <c r="G13" s="194"/>
      <c r="H13" s="194"/>
      <c r="I13" s="194"/>
      <c r="J13" s="194"/>
      <c r="K13" s="194"/>
      <c r="L13" s="29" t="s">
        <v>4</v>
      </c>
      <c r="M13" s="29" t="s">
        <v>5</v>
      </c>
    </row>
    <row r="14" spans="1:13" ht="16.5" customHeight="1" x14ac:dyDescent="0.25">
      <c r="A14" s="30">
        <v>1</v>
      </c>
      <c r="B14" s="195">
        <v>2</v>
      </c>
      <c r="C14" s="195"/>
      <c r="D14" s="195"/>
      <c r="E14" s="195"/>
      <c r="F14" s="195"/>
      <c r="G14" s="195"/>
      <c r="H14" s="195"/>
      <c r="I14" s="195"/>
      <c r="J14" s="195"/>
      <c r="K14" s="195"/>
      <c r="L14" s="30">
        <v>3</v>
      </c>
      <c r="M14" s="30">
        <v>4</v>
      </c>
    </row>
    <row r="15" spans="1:13" ht="17.25" customHeight="1" x14ac:dyDescent="0.25">
      <c r="A15" s="29" t="s">
        <v>6</v>
      </c>
      <c r="B15" s="196" t="s">
        <v>7</v>
      </c>
      <c r="C15" s="196"/>
      <c r="D15" s="196"/>
      <c r="E15" s="196"/>
      <c r="F15" s="196"/>
      <c r="G15" s="196"/>
      <c r="H15" s="196"/>
      <c r="I15" s="196"/>
      <c r="J15" s="196"/>
      <c r="K15" s="196"/>
      <c r="L15" s="65">
        <f>SUM(L16:L21)</f>
        <v>7143</v>
      </c>
      <c r="M15" s="65">
        <v>0</v>
      </c>
    </row>
    <row r="16" spans="1:13" ht="16.5" customHeight="1" x14ac:dyDescent="0.25">
      <c r="A16" s="30" t="s">
        <v>8</v>
      </c>
      <c r="B16" s="101"/>
      <c r="C16" s="190" t="s">
        <v>9</v>
      </c>
      <c r="D16" s="190"/>
      <c r="E16" s="190"/>
      <c r="F16" s="190"/>
      <c r="G16" s="190"/>
      <c r="H16" s="190"/>
      <c r="I16" s="190"/>
      <c r="J16" s="190"/>
      <c r="K16" s="190"/>
      <c r="L16" s="63"/>
      <c r="M16" s="63"/>
    </row>
    <row r="17" spans="1:13" ht="16.5" customHeight="1" x14ac:dyDescent="0.25">
      <c r="A17" s="30" t="s">
        <v>10</v>
      </c>
      <c r="B17" s="101"/>
      <c r="C17" s="190" t="s">
        <v>11</v>
      </c>
      <c r="D17" s="190"/>
      <c r="E17" s="190"/>
      <c r="F17" s="190"/>
      <c r="G17" s="190"/>
      <c r="H17" s="190"/>
      <c r="I17" s="190"/>
      <c r="J17" s="190"/>
      <c r="K17" s="190"/>
      <c r="L17" s="63">
        <v>7143</v>
      </c>
      <c r="M17" s="63"/>
    </row>
    <row r="18" spans="1:13" ht="16.5" customHeight="1" x14ac:dyDescent="0.25">
      <c r="A18" s="30" t="s">
        <v>12</v>
      </c>
      <c r="B18" s="99"/>
      <c r="C18" s="190" t="s">
        <v>13</v>
      </c>
      <c r="D18" s="190"/>
      <c r="E18" s="190"/>
      <c r="F18" s="190"/>
      <c r="G18" s="190"/>
      <c r="H18" s="190"/>
      <c r="I18" s="190"/>
      <c r="J18" s="190"/>
      <c r="K18" s="190"/>
      <c r="L18" s="63"/>
      <c r="M18" s="63">
        <v>0</v>
      </c>
    </row>
    <row r="19" spans="1:13" ht="16.5" customHeight="1" x14ac:dyDescent="0.25">
      <c r="A19" s="30" t="s">
        <v>14</v>
      </c>
      <c r="B19" s="100"/>
      <c r="C19" s="190" t="s">
        <v>15</v>
      </c>
      <c r="D19" s="188"/>
      <c r="E19" s="188"/>
      <c r="F19" s="188"/>
      <c r="G19" s="188"/>
      <c r="H19" s="188"/>
      <c r="I19" s="188"/>
      <c r="J19" s="188"/>
      <c r="K19" s="188"/>
      <c r="L19" s="63"/>
      <c r="M19" s="63"/>
    </row>
    <row r="20" spans="1:13" ht="16.5" customHeight="1" x14ac:dyDescent="0.25">
      <c r="A20" s="30" t="s">
        <v>16</v>
      </c>
      <c r="B20" s="102"/>
      <c r="C20" s="190" t="s">
        <v>155</v>
      </c>
      <c r="D20" s="190"/>
      <c r="E20" s="190"/>
      <c r="F20" s="190"/>
      <c r="G20" s="190"/>
      <c r="H20" s="190"/>
      <c r="I20" s="190"/>
      <c r="J20" s="190"/>
      <c r="K20" s="190"/>
      <c r="L20" s="63"/>
      <c r="M20" s="63"/>
    </row>
    <row r="21" spans="1:13" ht="16.5" customHeight="1" x14ac:dyDescent="0.25">
      <c r="A21" s="30" t="s">
        <v>17</v>
      </c>
      <c r="B21" s="103"/>
      <c r="C21" s="190" t="s">
        <v>18</v>
      </c>
      <c r="D21" s="190"/>
      <c r="E21" s="190"/>
      <c r="F21" s="190"/>
      <c r="G21" s="190"/>
      <c r="H21" s="190"/>
      <c r="I21" s="190"/>
      <c r="J21" s="190"/>
      <c r="K21" s="190"/>
      <c r="L21" s="63"/>
      <c r="M21" s="63"/>
    </row>
    <row r="22" spans="1:13" ht="17.25" customHeight="1" x14ac:dyDescent="0.25">
      <c r="A22" s="29" t="s">
        <v>19</v>
      </c>
      <c r="B22" s="191" t="s">
        <v>20</v>
      </c>
      <c r="C22" s="192"/>
      <c r="D22" s="192"/>
      <c r="E22" s="192"/>
      <c r="F22" s="192"/>
      <c r="G22" s="192"/>
      <c r="H22" s="192"/>
      <c r="I22" s="192"/>
      <c r="J22" s="192"/>
      <c r="K22" s="192"/>
      <c r="L22" s="65">
        <f>SUM(L23:L26)</f>
        <v>12839</v>
      </c>
      <c r="M22" s="65">
        <f>SUM(M23:M26)</f>
        <v>9710</v>
      </c>
    </row>
    <row r="23" spans="1:13" ht="16.5" customHeight="1" x14ac:dyDescent="0.25">
      <c r="A23" s="30" t="s">
        <v>21</v>
      </c>
      <c r="B23" s="99"/>
      <c r="C23" s="188" t="s">
        <v>22</v>
      </c>
      <c r="D23" s="188"/>
      <c r="E23" s="188"/>
      <c r="F23" s="188"/>
      <c r="G23" s="188"/>
      <c r="H23" s="188"/>
      <c r="I23" s="188"/>
      <c r="J23" s="188"/>
      <c r="K23" s="188"/>
      <c r="L23" s="63"/>
      <c r="M23" s="63"/>
    </row>
    <row r="24" spans="1:13" ht="16.5" customHeight="1" x14ac:dyDescent="0.25">
      <c r="A24" s="30" t="s">
        <v>23</v>
      </c>
      <c r="B24" s="99"/>
      <c r="C24" s="188" t="s">
        <v>24</v>
      </c>
      <c r="D24" s="188"/>
      <c r="E24" s="188"/>
      <c r="F24" s="188"/>
      <c r="G24" s="188"/>
      <c r="H24" s="188"/>
      <c r="I24" s="188"/>
      <c r="J24" s="188"/>
      <c r="K24" s="188"/>
      <c r="L24" s="63">
        <v>607</v>
      </c>
      <c r="M24" s="63">
        <v>375</v>
      </c>
    </row>
    <row r="25" spans="1:13" ht="16.5" customHeight="1" x14ac:dyDescent="0.25">
      <c r="A25" s="30" t="s">
        <v>25</v>
      </c>
      <c r="B25" s="99"/>
      <c r="C25" s="188" t="s">
        <v>26</v>
      </c>
      <c r="D25" s="188"/>
      <c r="E25" s="188"/>
      <c r="F25" s="188"/>
      <c r="G25" s="188"/>
      <c r="H25" s="188"/>
      <c r="I25" s="188"/>
      <c r="J25" s="188"/>
      <c r="K25" s="188"/>
      <c r="L25" s="63">
        <v>12232</v>
      </c>
      <c r="M25" s="63">
        <v>9335</v>
      </c>
    </row>
    <row r="26" spans="1:13" ht="16.5" customHeight="1" x14ac:dyDescent="0.25">
      <c r="A26" s="30" t="s">
        <v>27</v>
      </c>
      <c r="B26" s="99"/>
      <c r="C26" s="188" t="s">
        <v>28</v>
      </c>
      <c r="D26" s="188"/>
      <c r="E26" s="188"/>
      <c r="F26" s="188"/>
      <c r="G26" s="188"/>
      <c r="H26" s="188"/>
      <c r="I26" s="188"/>
      <c r="J26" s="188"/>
      <c r="K26" s="188"/>
      <c r="L26" s="63"/>
      <c r="M26" s="63"/>
    </row>
    <row r="27" spans="1:13" ht="17.25" customHeight="1" x14ac:dyDescent="0.25">
      <c r="A27" s="29" t="s">
        <v>29</v>
      </c>
      <c r="B27" s="189" t="s">
        <v>30</v>
      </c>
      <c r="C27" s="188"/>
      <c r="D27" s="188"/>
      <c r="E27" s="188"/>
      <c r="F27" s="188"/>
      <c r="G27" s="188"/>
      <c r="H27" s="188"/>
      <c r="I27" s="188"/>
      <c r="J27" s="188"/>
      <c r="K27" s="188"/>
      <c r="L27" s="65">
        <f>L15-L22</f>
        <v>-5696</v>
      </c>
      <c r="M27" s="65">
        <f>M15-M22</f>
        <v>-9710</v>
      </c>
    </row>
    <row r="28" spans="1:13" ht="15.6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10"/>
      <c r="L28" s="8"/>
      <c r="M28" s="11"/>
    </row>
    <row r="29" spans="1:13" x14ac:dyDescent="0.25">
      <c r="A29" s="12" t="s">
        <v>31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4"/>
      <c r="M29" s="14"/>
    </row>
    <row r="31" spans="1:13" x14ac:dyDescent="0.25">
      <c r="A31" s="187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</row>
    <row r="32" spans="1:13" x14ac:dyDescent="0.25">
      <c r="A32" s="187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</row>
    <row r="33" spans="1:13" ht="35.25" customHeight="1" x14ac:dyDescent="0.25">
      <c r="A33" s="187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</row>
    <row r="34" spans="1:13" x14ac:dyDescent="0.25">
      <c r="A34" s="187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</row>
  </sheetData>
  <mergeCells count="22">
    <mergeCell ref="A10:M10"/>
    <mergeCell ref="B13:K13"/>
    <mergeCell ref="B14:K14"/>
    <mergeCell ref="B15:K15"/>
    <mergeCell ref="A3:L3"/>
    <mergeCell ref="A5:M5"/>
    <mergeCell ref="C20:K20"/>
    <mergeCell ref="C21:K21"/>
    <mergeCell ref="B22:K22"/>
    <mergeCell ref="C23:K23"/>
    <mergeCell ref="C16:K16"/>
    <mergeCell ref="C17:K17"/>
    <mergeCell ref="C18:K18"/>
    <mergeCell ref="C19:K19"/>
    <mergeCell ref="A31:M31"/>
    <mergeCell ref="A32:M32"/>
    <mergeCell ref="A33:M33"/>
    <mergeCell ref="A34:M34"/>
    <mergeCell ref="C24:K24"/>
    <mergeCell ref="C25:K25"/>
    <mergeCell ref="C26:K26"/>
    <mergeCell ref="B27:K27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00"/>
  <sheetViews>
    <sheetView topLeftCell="A21" workbookViewId="0">
      <selection activeCell="A46" sqref="A46:B46"/>
    </sheetView>
  </sheetViews>
  <sheetFormatPr defaultColWidth="9.109375" defaultRowHeight="13.2" x14ac:dyDescent="0.25"/>
  <cols>
    <col min="1" max="1" width="6.44140625" style="31" bestFit="1" customWidth="1"/>
    <col min="2" max="2" width="33.33203125" style="31" customWidth="1"/>
    <col min="3" max="3" width="11.33203125" style="31" customWidth="1"/>
    <col min="4" max="4" width="11.88671875" style="31" customWidth="1"/>
    <col min="5" max="5" width="11" style="31" customWidth="1"/>
    <col min="6" max="6" width="10.33203125" style="31" customWidth="1"/>
    <col min="7" max="7" width="10" style="31" bestFit="1" customWidth="1"/>
    <col min="8" max="8" width="12.109375" style="31" bestFit="1" customWidth="1"/>
    <col min="9" max="9" width="11.44140625" style="31" customWidth="1"/>
    <col min="10" max="10" width="13.5546875" style="31" customWidth="1"/>
    <col min="11" max="11" width="10" style="31" bestFit="1" customWidth="1"/>
    <col min="12" max="16384" width="9.109375" style="31"/>
  </cols>
  <sheetData>
    <row r="1" spans="1:13" ht="15.75" customHeight="1" x14ac:dyDescent="0.3">
      <c r="A1" s="200" t="s">
        <v>158</v>
      </c>
      <c r="B1" s="200"/>
      <c r="C1" s="73"/>
      <c r="D1" s="73"/>
      <c r="E1" s="73"/>
      <c r="F1" s="73"/>
      <c r="G1" s="73"/>
      <c r="H1" s="73"/>
      <c r="I1" s="73"/>
      <c r="J1" s="77"/>
      <c r="K1" s="77"/>
      <c r="L1" s="1"/>
      <c r="M1" s="1"/>
    </row>
    <row r="2" spans="1:13" s="12" customFormat="1" ht="10.5" customHeight="1" x14ac:dyDescent="0.3">
      <c r="A2" s="84" t="s">
        <v>150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s="12" customFormat="1" ht="15.75" customHeight="1" x14ac:dyDescent="0.3">
      <c r="A3" s="197" t="s">
        <v>156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72"/>
    </row>
    <row r="4" spans="1:13" s="12" customFormat="1" ht="10.5" customHeight="1" x14ac:dyDescent="0.3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s="12" customFormat="1" ht="15.75" customHeight="1" x14ac:dyDescent="0.3">
      <c r="A5" s="198" t="s">
        <v>163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</row>
    <row r="6" spans="1:13" s="12" customFormat="1" ht="10.5" customHeight="1" x14ac:dyDescent="0.3">
      <c r="A6" s="2" t="s">
        <v>162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9.7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3" ht="13.5" customHeight="1" x14ac:dyDescent="0.3">
      <c r="A8" s="216" t="s">
        <v>34</v>
      </c>
      <c r="B8" s="199"/>
      <c r="C8" s="199"/>
      <c r="D8" s="199"/>
      <c r="E8" s="199"/>
      <c r="F8" s="199"/>
      <c r="G8" s="199"/>
      <c r="H8" s="199"/>
      <c r="I8" s="199"/>
      <c r="J8" s="199"/>
    </row>
    <row r="9" spans="1:13" ht="13.5" customHeight="1" x14ac:dyDescent="0.3">
      <c r="A9" s="114"/>
      <c r="B9" s="115"/>
      <c r="C9" s="219" t="s">
        <v>252</v>
      </c>
      <c r="D9" s="219"/>
      <c r="E9" s="219"/>
      <c r="F9" s="219"/>
      <c r="G9" s="219"/>
      <c r="H9" s="219"/>
      <c r="I9" s="115"/>
      <c r="J9" s="115"/>
    </row>
    <row r="10" spans="1:13" ht="11.25" customHeight="1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98"/>
    </row>
    <row r="11" spans="1:13" ht="37.5" customHeight="1" x14ac:dyDescent="0.25">
      <c r="A11" s="217" t="s">
        <v>0</v>
      </c>
      <c r="B11" s="203" t="s">
        <v>35</v>
      </c>
      <c r="C11" s="203" t="s">
        <v>36</v>
      </c>
      <c r="D11" s="203" t="s">
        <v>37</v>
      </c>
      <c r="E11" s="203" t="s">
        <v>38</v>
      </c>
      <c r="F11" s="203"/>
      <c r="G11" s="203" t="s">
        <v>39</v>
      </c>
      <c r="H11" s="203"/>
      <c r="I11" s="203" t="s">
        <v>40</v>
      </c>
      <c r="J11" s="203" t="s">
        <v>41</v>
      </c>
    </row>
    <row r="12" spans="1:13" ht="34.5" customHeight="1" x14ac:dyDescent="0.25">
      <c r="A12" s="218"/>
      <c r="B12" s="203"/>
      <c r="C12" s="203"/>
      <c r="D12" s="203"/>
      <c r="E12" s="18" t="s">
        <v>42</v>
      </c>
      <c r="F12" s="18" t="s">
        <v>43</v>
      </c>
      <c r="G12" s="18" t="s">
        <v>44</v>
      </c>
      <c r="H12" s="18" t="s">
        <v>45</v>
      </c>
      <c r="I12" s="203"/>
      <c r="J12" s="203"/>
    </row>
    <row r="13" spans="1:13" x14ac:dyDescent="0.25">
      <c r="A13" s="19">
        <v>1</v>
      </c>
      <c r="B13" s="20">
        <v>2</v>
      </c>
      <c r="C13" s="20">
        <v>3</v>
      </c>
      <c r="D13" s="20">
        <v>4</v>
      </c>
      <c r="E13" s="20">
        <v>5</v>
      </c>
      <c r="F13" s="20">
        <v>6</v>
      </c>
      <c r="G13" s="20">
        <v>7</v>
      </c>
      <c r="H13" s="19">
        <v>8</v>
      </c>
      <c r="I13" s="20">
        <v>9</v>
      </c>
      <c r="J13" s="20">
        <v>10</v>
      </c>
    </row>
    <row r="14" spans="1:13" s="78" customFormat="1" ht="23.25" customHeight="1" x14ac:dyDescent="0.25">
      <c r="A14" s="17" t="s">
        <v>6</v>
      </c>
      <c r="B14" s="21" t="s">
        <v>46</v>
      </c>
      <c r="C14" s="62"/>
      <c r="D14" s="89">
        <v>111638</v>
      </c>
      <c r="E14" s="62"/>
      <c r="F14" s="62"/>
      <c r="G14" s="62"/>
      <c r="H14" s="62"/>
      <c r="I14" s="62"/>
      <c r="J14" s="89">
        <f>SUM(C14:I14)</f>
        <v>111638</v>
      </c>
    </row>
    <row r="15" spans="1:13" ht="22.5" customHeight="1" x14ac:dyDescent="0.25">
      <c r="A15" s="18" t="s">
        <v>19</v>
      </c>
      <c r="B15" s="22" t="s">
        <v>151</v>
      </c>
      <c r="C15" s="90">
        <f t="shared" ref="C15:I15" si="0">C16+C17</f>
        <v>0</v>
      </c>
      <c r="D15" s="90">
        <f>D16+D17</f>
        <v>665456</v>
      </c>
      <c r="E15" s="90"/>
      <c r="F15" s="90">
        <f t="shared" si="0"/>
        <v>0</v>
      </c>
      <c r="G15" s="90">
        <f t="shared" si="0"/>
        <v>0</v>
      </c>
      <c r="H15" s="90">
        <f t="shared" si="0"/>
        <v>0</v>
      </c>
      <c r="I15" s="90">
        <f t="shared" si="0"/>
        <v>0</v>
      </c>
      <c r="J15" s="90">
        <f t="shared" ref="J15:J34" si="1">SUM(C15:I15)</f>
        <v>665456</v>
      </c>
    </row>
    <row r="16" spans="1:13" ht="17.25" customHeight="1" x14ac:dyDescent="0.25">
      <c r="A16" s="18" t="s">
        <v>21</v>
      </c>
      <c r="B16" s="23" t="s">
        <v>47</v>
      </c>
      <c r="C16" s="90"/>
      <c r="D16" s="125">
        <v>605116</v>
      </c>
      <c r="E16" s="90"/>
      <c r="F16" s="90"/>
      <c r="G16" s="90"/>
      <c r="H16" s="90"/>
      <c r="I16" s="90"/>
      <c r="J16" s="90">
        <f t="shared" si="1"/>
        <v>605116</v>
      </c>
    </row>
    <row r="17" spans="1:10" ht="21.75" customHeight="1" x14ac:dyDescent="0.25">
      <c r="A17" s="18" t="s">
        <v>23</v>
      </c>
      <c r="B17" s="23" t="s">
        <v>48</v>
      </c>
      <c r="C17" s="90"/>
      <c r="D17" s="125">
        <v>60340</v>
      </c>
      <c r="E17" s="90"/>
      <c r="F17" s="90"/>
      <c r="G17" s="90"/>
      <c r="H17" s="90"/>
      <c r="I17" s="90"/>
      <c r="J17" s="90">
        <f t="shared" si="1"/>
        <v>60340</v>
      </c>
    </row>
    <row r="18" spans="1:10" ht="23.25" customHeight="1" x14ac:dyDescent="0.25">
      <c r="A18" s="18" t="s">
        <v>29</v>
      </c>
      <c r="B18" s="22" t="s">
        <v>49</v>
      </c>
      <c r="C18" s="90">
        <f t="shared" ref="C18:I18" si="2">SUM(C19:C22)</f>
        <v>0</v>
      </c>
      <c r="D18" s="90">
        <f>D21+D22</f>
        <v>655478</v>
      </c>
      <c r="E18" s="90"/>
      <c r="F18" s="90"/>
      <c r="G18" s="90">
        <f t="shared" si="2"/>
        <v>0</v>
      </c>
      <c r="H18" s="90">
        <f t="shared" si="2"/>
        <v>0</v>
      </c>
      <c r="I18" s="90">
        <f t="shared" si="2"/>
        <v>0</v>
      </c>
      <c r="J18" s="90">
        <f t="shared" si="1"/>
        <v>655478</v>
      </c>
    </row>
    <row r="19" spans="1:10" x14ac:dyDescent="0.25">
      <c r="A19" s="18" t="s">
        <v>50</v>
      </c>
      <c r="B19" s="23" t="s">
        <v>51</v>
      </c>
      <c r="C19" s="89"/>
      <c r="D19" s="90"/>
      <c r="E19" s="89"/>
      <c r="F19" s="89"/>
      <c r="G19" s="89"/>
      <c r="H19" s="89"/>
      <c r="I19" s="89"/>
      <c r="J19" s="90">
        <f t="shared" si="1"/>
        <v>0</v>
      </c>
    </row>
    <row r="20" spans="1:10" x14ac:dyDescent="0.25">
      <c r="A20" s="18" t="s">
        <v>52</v>
      </c>
      <c r="B20" s="23" t="s">
        <v>53</v>
      </c>
      <c r="C20" s="89"/>
      <c r="D20" s="90"/>
      <c r="E20" s="89"/>
      <c r="F20" s="89"/>
      <c r="G20" s="89"/>
      <c r="H20" s="89"/>
      <c r="I20" s="89"/>
      <c r="J20" s="90">
        <f t="shared" si="1"/>
        <v>0</v>
      </c>
    </row>
    <row r="21" spans="1:10" x14ac:dyDescent="0.25">
      <c r="A21" s="18" t="s">
        <v>54</v>
      </c>
      <c r="B21" s="23" t="s">
        <v>55</v>
      </c>
      <c r="C21" s="89"/>
      <c r="D21" s="126">
        <v>655478</v>
      </c>
      <c r="E21" s="89"/>
      <c r="F21" s="89"/>
      <c r="G21" s="89"/>
      <c r="H21" s="89"/>
      <c r="I21" s="89"/>
      <c r="J21" s="90">
        <f t="shared" si="1"/>
        <v>655478</v>
      </c>
    </row>
    <row r="22" spans="1:10" x14ac:dyDescent="0.25">
      <c r="A22" s="18" t="s">
        <v>56</v>
      </c>
      <c r="B22" s="23" t="s">
        <v>57</v>
      </c>
      <c r="C22" s="89"/>
      <c r="D22" s="90"/>
      <c r="E22" s="89"/>
      <c r="F22" s="89"/>
      <c r="G22" s="89"/>
      <c r="H22" s="89"/>
      <c r="I22" s="89"/>
      <c r="J22" s="90">
        <f t="shared" si="1"/>
        <v>0</v>
      </c>
    </row>
    <row r="23" spans="1:10" x14ac:dyDescent="0.25">
      <c r="A23" s="18" t="s">
        <v>58</v>
      </c>
      <c r="B23" s="22" t="s">
        <v>59</v>
      </c>
      <c r="C23" s="89"/>
      <c r="D23" s="90"/>
      <c r="E23" s="89"/>
      <c r="G23" s="89"/>
      <c r="H23" s="89"/>
      <c r="I23" s="89"/>
      <c r="J23" s="90">
        <f t="shared" si="1"/>
        <v>0</v>
      </c>
    </row>
    <row r="24" spans="1:10" ht="22.5" customHeight="1" x14ac:dyDescent="0.25">
      <c r="A24" s="17" t="s">
        <v>60</v>
      </c>
      <c r="B24" s="24" t="s">
        <v>61</v>
      </c>
      <c r="C24" s="122">
        <f>C14+C15+C18+C23</f>
        <v>0</v>
      </c>
      <c r="D24" s="122">
        <f>D14+D15-D18</f>
        <v>121616</v>
      </c>
      <c r="E24" s="122"/>
      <c r="F24" s="122">
        <f>F14+F15+F18+F22</f>
        <v>0</v>
      </c>
      <c r="G24" s="122">
        <f>G14+G15+G18+G23</f>
        <v>0</v>
      </c>
      <c r="H24" s="122">
        <f>H14+H15+H18+H23</f>
        <v>0</v>
      </c>
      <c r="I24" s="122">
        <f>I14+I15+I18+I23</f>
        <v>0</v>
      </c>
      <c r="J24" s="122">
        <f>J14+J15-J18</f>
        <v>121616</v>
      </c>
    </row>
    <row r="25" spans="1:10" ht="23.25" customHeight="1" x14ac:dyDescent="0.25">
      <c r="A25" s="18" t="s">
        <v>62</v>
      </c>
      <c r="B25" s="25" t="s">
        <v>63</v>
      </c>
      <c r="C25" s="89"/>
      <c r="D25" s="90"/>
      <c r="E25" s="89"/>
      <c r="F25" s="89"/>
      <c r="G25" s="89"/>
      <c r="H25" s="89"/>
      <c r="I25" s="89"/>
      <c r="J25" s="89">
        <f t="shared" si="1"/>
        <v>0</v>
      </c>
    </row>
    <row r="26" spans="1:10" ht="33.75" customHeight="1" x14ac:dyDescent="0.25">
      <c r="A26" s="18" t="s">
        <v>64</v>
      </c>
      <c r="B26" s="25" t="s">
        <v>65</v>
      </c>
      <c r="C26" s="89"/>
      <c r="D26" s="90"/>
      <c r="E26" s="89"/>
      <c r="F26" s="89"/>
      <c r="G26" s="89"/>
      <c r="H26" s="89"/>
      <c r="I26" s="89"/>
      <c r="J26" s="90">
        <f t="shared" si="1"/>
        <v>0</v>
      </c>
    </row>
    <row r="27" spans="1:10" ht="22.5" customHeight="1" x14ac:dyDescent="0.25">
      <c r="A27" s="18" t="s">
        <v>66</v>
      </c>
      <c r="B27" s="26" t="s">
        <v>67</v>
      </c>
      <c r="C27" s="89"/>
      <c r="D27" s="89"/>
      <c r="E27" s="89"/>
      <c r="F27" s="89"/>
      <c r="G27" s="89"/>
      <c r="H27" s="89"/>
      <c r="I27" s="89"/>
      <c r="J27" s="90">
        <f t="shared" si="1"/>
        <v>0</v>
      </c>
    </row>
    <row r="28" spans="1:10" ht="24" x14ac:dyDescent="0.25">
      <c r="A28" s="18" t="s">
        <v>68</v>
      </c>
      <c r="B28" s="26" t="s">
        <v>69</v>
      </c>
      <c r="C28" s="89"/>
      <c r="D28" s="90"/>
      <c r="E28" s="89"/>
      <c r="F28" s="89"/>
      <c r="G28" s="89"/>
      <c r="H28" s="89"/>
      <c r="I28" s="89"/>
      <c r="J28" s="90">
        <f t="shared" si="1"/>
        <v>0</v>
      </c>
    </row>
    <row r="29" spans="1:10" ht="35.25" customHeight="1" x14ac:dyDescent="0.25">
      <c r="A29" s="18" t="s">
        <v>70</v>
      </c>
      <c r="B29" s="26" t="s">
        <v>71</v>
      </c>
      <c r="C29" s="90">
        <f>SUM(C30:C33)</f>
        <v>0</v>
      </c>
      <c r="D29" s="89">
        <f>SUM(D30:D33)</f>
        <v>0</v>
      </c>
      <c r="E29" s="90">
        <f t="shared" ref="E29:J29" si="3">SUM(E30:E33)</f>
        <v>0</v>
      </c>
      <c r="F29" s="90">
        <f t="shared" si="3"/>
        <v>0</v>
      </c>
      <c r="G29" s="90"/>
      <c r="H29" s="90">
        <f t="shared" si="3"/>
        <v>0</v>
      </c>
      <c r="I29" s="90">
        <f t="shared" si="3"/>
        <v>0</v>
      </c>
      <c r="J29" s="90">
        <f t="shared" si="3"/>
        <v>0</v>
      </c>
    </row>
    <row r="30" spans="1:10" x14ac:dyDescent="0.25">
      <c r="A30" s="18" t="s">
        <v>72</v>
      </c>
      <c r="B30" s="27" t="s">
        <v>51</v>
      </c>
      <c r="C30" s="90"/>
      <c r="D30" s="90"/>
      <c r="E30" s="90"/>
      <c r="F30" s="90"/>
      <c r="G30" s="90"/>
      <c r="H30" s="90"/>
      <c r="I30" s="90"/>
      <c r="J30" s="90">
        <f t="shared" si="1"/>
        <v>0</v>
      </c>
    </row>
    <row r="31" spans="1:10" x14ac:dyDescent="0.25">
      <c r="A31" s="18" t="s">
        <v>73</v>
      </c>
      <c r="B31" s="27" t="s">
        <v>53</v>
      </c>
      <c r="C31" s="89"/>
      <c r="D31" s="89"/>
      <c r="E31" s="89"/>
      <c r="F31" s="89"/>
      <c r="G31" s="89"/>
      <c r="H31" s="89"/>
      <c r="I31" s="89"/>
      <c r="J31" s="90">
        <f t="shared" si="1"/>
        <v>0</v>
      </c>
    </row>
    <row r="32" spans="1:10" x14ac:dyDescent="0.25">
      <c r="A32" s="18" t="s">
        <v>74</v>
      </c>
      <c r="B32" s="27" t="s">
        <v>55</v>
      </c>
      <c r="C32" s="89"/>
      <c r="D32" s="89"/>
      <c r="E32" s="89"/>
      <c r="F32" s="89"/>
      <c r="G32" s="89"/>
      <c r="H32" s="89"/>
      <c r="I32" s="89"/>
      <c r="J32" s="90">
        <f t="shared" si="1"/>
        <v>0</v>
      </c>
    </row>
    <row r="33" spans="1:13" x14ac:dyDescent="0.25">
      <c r="A33" s="18" t="s">
        <v>75</v>
      </c>
      <c r="B33" s="27" t="s">
        <v>57</v>
      </c>
      <c r="C33" s="89"/>
      <c r="D33" s="89"/>
      <c r="E33" s="89"/>
      <c r="F33" s="89"/>
      <c r="G33" s="89"/>
      <c r="H33" s="89"/>
      <c r="I33" s="89"/>
      <c r="J33" s="90">
        <f t="shared" si="1"/>
        <v>0</v>
      </c>
    </row>
    <row r="34" spans="1:13" x14ac:dyDescent="0.25">
      <c r="A34" s="18" t="s">
        <v>76</v>
      </c>
      <c r="B34" s="26" t="s">
        <v>77</v>
      </c>
      <c r="C34" s="89"/>
      <c r="D34" s="89"/>
      <c r="E34" s="89"/>
      <c r="F34" s="89"/>
      <c r="G34" s="89"/>
      <c r="H34" s="89"/>
      <c r="I34" s="89"/>
      <c r="J34" s="90">
        <f t="shared" si="1"/>
        <v>0</v>
      </c>
    </row>
    <row r="35" spans="1:13" ht="24" customHeight="1" x14ac:dyDescent="0.25">
      <c r="A35" s="17" t="s">
        <v>78</v>
      </c>
      <c r="B35" s="28" t="s">
        <v>152</v>
      </c>
      <c r="C35" s="89">
        <f>C25+C26+C27-C28-C29+C34</f>
        <v>0</v>
      </c>
      <c r="D35" s="89">
        <f>D26+D27-D28-D29+D34</f>
        <v>0</v>
      </c>
      <c r="E35" s="89">
        <f t="shared" ref="E35:J35" si="4">E25+E26+E27-E28-E29+E34</f>
        <v>0</v>
      </c>
      <c r="F35" s="89">
        <f t="shared" si="4"/>
        <v>0</v>
      </c>
      <c r="G35" s="89">
        <f t="shared" si="4"/>
        <v>0</v>
      </c>
      <c r="H35" s="89">
        <f t="shared" si="4"/>
        <v>0</v>
      </c>
      <c r="I35" s="89">
        <f t="shared" si="4"/>
        <v>0</v>
      </c>
      <c r="J35" s="89">
        <f t="shared" si="4"/>
        <v>0</v>
      </c>
    </row>
    <row r="36" spans="1:13" ht="22.5" customHeight="1" x14ac:dyDescent="0.25">
      <c r="A36" s="17" t="s">
        <v>79</v>
      </c>
      <c r="B36" s="28" t="s">
        <v>153</v>
      </c>
      <c r="C36" s="89">
        <f t="shared" ref="C36:J36" si="5">C24-C35</f>
        <v>0</v>
      </c>
      <c r="D36" s="89">
        <f t="shared" si="5"/>
        <v>121616</v>
      </c>
      <c r="E36" s="89">
        <f t="shared" si="5"/>
        <v>0</v>
      </c>
      <c r="F36" s="89">
        <f t="shared" si="5"/>
        <v>0</v>
      </c>
      <c r="G36" s="89">
        <f t="shared" si="5"/>
        <v>0</v>
      </c>
      <c r="H36" s="89">
        <f t="shared" si="5"/>
        <v>0</v>
      </c>
      <c r="I36" s="89">
        <f t="shared" si="5"/>
        <v>0</v>
      </c>
      <c r="J36" s="89">
        <f t="shared" si="5"/>
        <v>121616</v>
      </c>
      <c r="L36" s="85"/>
      <c r="M36" s="85"/>
    </row>
    <row r="37" spans="1:13" ht="23.25" customHeight="1" x14ac:dyDescent="0.25">
      <c r="A37" s="17" t="s">
        <v>80</v>
      </c>
      <c r="B37" s="28" t="s">
        <v>81</v>
      </c>
      <c r="C37" s="89">
        <f>C14-C25</f>
        <v>0</v>
      </c>
      <c r="D37" s="89">
        <f>D14-D25</f>
        <v>111638</v>
      </c>
      <c r="E37" s="89">
        <f t="shared" ref="E37:J37" si="6">E14-E25</f>
        <v>0</v>
      </c>
      <c r="F37" s="89">
        <f t="shared" si="6"/>
        <v>0</v>
      </c>
      <c r="G37" s="89">
        <f t="shared" si="6"/>
        <v>0</v>
      </c>
      <c r="H37" s="89">
        <f t="shared" si="6"/>
        <v>0</v>
      </c>
      <c r="I37" s="89">
        <f t="shared" si="6"/>
        <v>0</v>
      </c>
      <c r="J37" s="89">
        <f t="shared" si="6"/>
        <v>111638</v>
      </c>
      <c r="K37" s="85"/>
    </row>
    <row r="38" spans="1:13" ht="9.75" customHeight="1" x14ac:dyDescent="0.25">
      <c r="A38" s="12" t="s">
        <v>31</v>
      </c>
      <c r="D38" s="85"/>
    </row>
    <row r="39" spans="1:13" ht="12.75" customHeight="1" x14ac:dyDescent="0.25">
      <c r="A39" s="77"/>
      <c r="B39" s="77" t="s">
        <v>32</v>
      </c>
      <c r="C39" s="77"/>
      <c r="D39" s="86"/>
      <c r="E39" s="77"/>
      <c r="F39" s="77"/>
    </row>
    <row r="40" spans="1:13" ht="46.5" customHeight="1" x14ac:dyDescent="0.25">
      <c r="A40" s="212" t="s">
        <v>148</v>
      </c>
      <c r="B40" s="213"/>
      <c r="C40" s="214" t="s">
        <v>37</v>
      </c>
      <c r="D40" s="215"/>
    </row>
    <row r="41" spans="1:13" ht="12.75" customHeight="1" x14ac:dyDescent="0.25">
      <c r="A41" s="206" t="s">
        <v>165</v>
      </c>
      <c r="B41" s="207" t="s">
        <v>165</v>
      </c>
      <c r="C41" s="201">
        <v>26338</v>
      </c>
      <c r="D41" s="202"/>
      <c r="E41" s="88"/>
    </row>
    <row r="42" spans="1:13" x14ac:dyDescent="0.25">
      <c r="A42" s="204" t="s">
        <v>241</v>
      </c>
      <c r="B42" s="205"/>
      <c r="C42" s="201">
        <v>13799</v>
      </c>
      <c r="D42" s="202"/>
      <c r="E42" s="85"/>
      <c r="F42" s="85"/>
      <c r="G42" s="85"/>
    </row>
    <row r="43" spans="1:13" ht="13.5" customHeight="1" x14ac:dyDescent="0.25">
      <c r="A43" s="206" t="s">
        <v>166</v>
      </c>
      <c r="B43" s="207" t="s">
        <v>166</v>
      </c>
      <c r="C43" s="201">
        <v>12238</v>
      </c>
      <c r="D43" s="202"/>
    </row>
    <row r="44" spans="1:13" ht="12.75" customHeight="1" x14ac:dyDescent="0.25">
      <c r="A44" s="206" t="s">
        <v>164</v>
      </c>
      <c r="B44" s="207" t="s">
        <v>164</v>
      </c>
      <c r="C44" s="201">
        <v>2796</v>
      </c>
      <c r="D44" s="202"/>
      <c r="E44" s="88"/>
    </row>
    <row r="45" spans="1:13" x14ac:dyDescent="0.25">
      <c r="A45" s="204" t="s">
        <v>242</v>
      </c>
      <c r="B45" s="205"/>
      <c r="C45" s="201">
        <v>1603</v>
      </c>
      <c r="D45" s="202"/>
      <c r="E45" s="85"/>
      <c r="F45" s="85"/>
      <c r="G45" s="85"/>
    </row>
    <row r="46" spans="1:13" x14ac:dyDescent="0.25">
      <c r="A46" s="204" t="s">
        <v>255</v>
      </c>
      <c r="B46" s="205"/>
      <c r="C46" s="201">
        <v>1477</v>
      </c>
      <c r="D46" s="202"/>
      <c r="E46" s="85"/>
      <c r="F46" s="85"/>
      <c r="G46" s="85"/>
    </row>
    <row r="47" spans="1:13" x14ac:dyDescent="0.25">
      <c r="A47" s="206" t="s">
        <v>167</v>
      </c>
      <c r="B47" s="207" t="s">
        <v>167</v>
      </c>
      <c r="C47" s="201">
        <v>828</v>
      </c>
      <c r="D47" s="202"/>
      <c r="E47" s="85"/>
      <c r="F47" s="85"/>
      <c r="G47" s="85"/>
    </row>
    <row r="48" spans="1:13" x14ac:dyDescent="0.25">
      <c r="A48" s="206" t="s">
        <v>253</v>
      </c>
      <c r="B48" s="207"/>
      <c r="C48" s="201">
        <v>750</v>
      </c>
      <c r="D48" s="202"/>
      <c r="E48" s="85"/>
      <c r="F48" s="85"/>
      <c r="G48" s="85"/>
    </row>
    <row r="49" spans="1:16" x14ac:dyDescent="0.25">
      <c r="A49" s="206" t="s">
        <v>254</v>
      </c>
      <c r="B49" s="207"/>
      <c r="C49" s="201">
        <v>377</v>
      </c>
      <c r="D49" s="202"/>
      <c r="E49" s="85"/>
      <c r="F49" s="85"/>
      <c r="G49" s="85"/>
    </row>
    <row r="50" spans="1:16" x14ac:dyDescent="0.25">
      <c r="A50" s="204" t="s">
        <v>243</v>
      </c>
      <c r="B50" s="205" t="s">
        <v>243</v>
      </c>
      <c r="C50" s="201">
        <v>134</v>
      </c>
      <c r="D50" s="202"/>
      <c r="E50" s="85"/>
      <c r="F50" s="85"/>
      <c r="G50" s="85"/>
    </row>
    <row r="51" spans="1:16" x14ac:dyDescent="0.25">
      <c r="A51" s="208"/>
      <c r="B51" s="209"/>
      <c r="C51" s="210">
        <f>SUM(C41:D50)</f>
        <v>60340</v>
      </c>
      <c r="D51" s="211"/>
      <c r="E51" s="87"/>
      <c r="F51" s="87"/>
      <c r="G51" s="85"/>
    </row>
    <row r="52" spans="1:16" x14ac:dyDescent="0.25">
      <c r="B52"/>
      <c r="C52" s="104"/>
      <c r="E52" s="85"/>
      <c r="F52" s="85"/>
      <c r="G52" s="85"/>
    </row>
    <row r="53" spans="1:16" x14ac:dyDescent="0.25">
      <c r="B53"/>
      <c r="C53" s="104"/>
      <c r="E53" s="85"/>
      <c r="F53" s="85"/>
      <c r="G53" s="85"/>
      <c r="N53" s="85"/>
      <c r="O53" s="85"/>
      <c r="P53" s="85"/>
    </row>
    <row r="54" spans="1:16" x14ac:dyDescent="0.25">
      <c r="B54"/>
      <c r="C54" s="104"/>
      <c r="E54" s="85"/>
      <c r="F54" s="85"/>
      <c r="G54" s="85"/>
      <c r="H54" s="85"/>
      <c r="J54" s="85"/>
      <c r="N54" s="85"/>
      <c r="O54" s="85"/>
    </row>
    <row r="55" spans="1:16" x14ac:dyDescent="0.25">
      <c r="B55"/>
      <c r="C55" s="104"/>
      <c r="E55" s="85"/>
      <c r="F55" s="85"/>
      <c r="G55" s="85"/>
    </row>
    <row r="56" spans="1:16" x14ac:dyDescent="0.25">
      <c r="B56"/>
      <c r="C56" s="104"/>
    </row>
    <row r="57" spans="1:16" x14ac:dyDescent="0.25">
      <c r="B57"/>
      <c r="C57" s="104"/>
      <c r="F57" s="85"/>
    </row>
    <row r="58" spans="1:16" x14ac:dyDescent="0.25">
      <c r="B58"/>
      <c r="C58" s="104"/>
    </row>
    <row r="67" spans="3:13" x14ac:dyDescent="0.25">
      <c r="E67" s="85"/>
      <c r="F67" s="85"/>
      <c r="G67" s="85"/>
    </row>
    <row r="68" spans="3:13" x14ac:dyDescent="0.25">
      <c r="D68" s="85"/>
      <c r="E68" s="85"/>
      <c r="F68" s="85"/>
      <c r="G68" s="85"/>
    </row>
    <row r="69" spans="3:13" x14ac:dyDescent="0.25">
      <c r="D69" s="85"/>
      <c r="E69" s="85"/>
      <c r="F69" s="85"/>
      <c r="G69" s="85"/>
    </row>
    <row r="70" spans="3:13" x14ac:dyDescent="0.25">
      <c r="D70" s="85"/>
    </row>
    <row r="71" spans="3:13" x14ac:dyDescent="0.25">
      <c r="E71" s="85"/>
      <c r="F71" s="85"/>
      <c r="G71" s="85"/>
    </row>
    <row r="72" spans="3:13" x14ac:dyDescent="0.25">
      <c r="D72" s="85"/>
      <c r="E72" s="85"/>
      <c r="F72" s="85"/>
      <c r="G72" s="85"/>
      <c r="H72" s="85"/>
      <c r="I72" s="85"/>
      <c r="J72" s="85"/>
      <c r="K72" s="85"/>
      <c r="L72" s="85"/>
      <c r="M72" s="85"/>
    </row>
    <row r="73" spans="3:13" x14ac:dyDescent="0.25">
      <c r="C73" s="83"/>
      <c r="D73" s="85"/>
    </row>
    <row r="75" spans="3:13" x14ac:dyDescent="0.25">
      <c r="E75" s="85"/>
      <c r="F75" s="85"/>
      <c r="G75" s="85"/>
    </row>
    <row r="76" spans="3:13" x14ac:dyDescent="0.25">
      <c r="D76" s="85"/>
      <c r="E76" s="85"/>
      <c r="F76" s="85"/>
      <c r="G76" s="85"/>
    </row>
    <row r="77" spans="3:13" x14ac:dyDescent="0.25">
      <c r="D77" s="85"/>
      <c r="E77" s="85"/>
      <c r="F77" s="85"/>
      <c r="G77" s="85"/>
    </row>
    <row r="78" spans="3:13" x14ac:dyDescent="0.25">
      <c r="D78" s="85"/>
      <c r="E78" s="85"/>
      <c r="F78" s="85"/>
      <c r="G78" s="85"/>
    </row>
    <row r="79" spans="3:13" x14ac:dyDescent="0.25">
      <c r="D79" s="85"/>
      <c r="E79" s="85"/>
    </row>
    <row r="80" spans="3:13" x14ac:dyDescent="0.25">
      <c r="D80" s="85"/>
      <c r="E80" s="85"/>
    </row>
    <row r="81" spans="3:5" x14ac:dyDescent="0.25">
      <c r="E81" s="85"/>
    </row>
    <row r="82" spans="3:5" x14ac:dyDescent="0.25">
      <c r="C82" s="78"/>
      <c r="D82" s="85"/>
    </row>
    <row r="100" spans="4:4" x14ac:dyDescent="0.25">
      <c r="D100" s="85"/>
    </row>
  </sheetData>
  <mergeCells count="37">
    <mergeCell ref="C48:D48"/>
    <mergeCell ref="A49:B49"/>
    <mergeCell ref="C49:D49"/>
    <mergeCell ref="A46:B46"/>
    <mergeCell ref="A1:B1"/>
    <mergeCell ref="A8:J8"/>
    <mergeCell ref="A11:A12"/>
    <mergeCell ref="B11:B12"/>
    <mergeCell ref="C11:C12"/>
    <mergeCell ref="A3:L3"/>
    <mergeCell ref="C9:H9"/>
    <mergeCell ref="I11:I12"/>
    <mergeCell ref="E11:F11"/>
    <mergeCell ref="D11:D12"/>
    <mergeCell ref="A51:B51"/>
    <mergeCell ref="C51:D51"/>
    <mergeCell ref="A40:B40"/>
    <mergeCell ref="C41:D41"/>
    <mergeCell ref="A41:B41"/>
    <mergeCell ref="C44:D44"/>
    <mergeCell ref="A47:B47"/>
    <mergeCell ref="C40:D40"/>
    <mergeCell ref="C42:D42"/>
    <mergeCell ref="C43:D43"/>
    <mergeCell ref="C45:D45"/>
    <mergeCell ref="A44:B44"/>
    <mergeCell ref="A50:B50"/>
    <mergeCell ref="C50:D50"/>
    <mergeCell ref="A45:B45"/>
    <mergeCell ref="A48:B48"/>
    <mergeCell ref="C47:D47"/>
    <mergeCell ref="J11:J12"/>
    <mergeCell ref="A42:B42"/>
    <mergeCell ref="A5:M5"/>
    <mergeCell ref="A43:B43"/>
    <mergeCell ref="G11:H11"/>
    <mergeCell ref="C46:D4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67"/>
  <sheetViews>
    <sheetView showZeros="0" workbookViewId="0">
      <selection activeCell="A9" sqref="A9:L9"/>
    </sheetView>
  </sheetViews>
  <sheetFormatPr defaultColWidth="9.109375" defaultRowHeight="13.2" x14ac:dyDescent="0.25"/>
  <cols>
    <col min="1" max="1" width="5.88671875" style="12" customWidth="1"/>
    <col min="2" max="2" width="0.33203125" style="6" customWidth="1"/>
    <col min="3" max="3" width="1.5546875" style="6" customWidth="1"/>
    <col min="4" max="4" width="36.44140625" style="6" customWidth="1"/>
    <col min="5" max="5" width="11.33203125" style="6" bestFit="1" customWidth="1"/>
    <col min="6" max="6" width="13.88671875" style="6" customWidth="1"/>
    <col min="7" max="7" width="10" style="6" customWidth="1"/>
    <col min="8" max="8" width="12" style="6" customWidth="1"/>
    <col min="9" max="9" width="10.88671875" style="6" customWidth="1"/>
    <col min="10" max="10" width="13.5546875" style="6" customWidth="1"/>
    <col min="11" max="11" width="11.44140625" style="6" customWidth="1"/>
    <col min="12" max="12" width="12.33203125" style="6" bestFit="1" customWidth="1"/>
    <col min="13" max="13" width="10.44140625" style="6" customWidth="1"/>
    <col min="14" max="14" width="11.5546875" style="6" customWidth="1"/>
    <col min="15" max="15" width="11.44140625" style="6" customWidth="1"/>
    <col min="16" max="16" width="9.109375" style="6" customWidth="1"/>
    <col min="17" max="17" width="9.33203125" style="6" customWidth="1"/>
    <col min="18" max="18" width="12" style="6" customWidth="1"/>
    <col min="19" max="16384" width="9.109375" style="6"/>
  </cols>
  <sheetData>
    <row r="1" spans="1:20" ht="15.75" customHeight="1" x14ac:dyDescent="0.3">
      <c r="A1" s="197" t="s">
        <v>159</v>
      </c>
      <c r="B1" s="197"/>
      <c r="C1" s="197"/>
      <c r="D1" s="197"/>
      <c r="E1" s="197"/>
      <c r="F1" s="197"/>
      <c r="G1" s="197"/>
      <c r="H1" s="197"/>
      <c r="I1" s="73"/>
      <c r="J1" s="123"/>
      <c r="K1" s="123"/>
      <c r="L1" s="1"/>
      <c r="M1" s="1"/>
      <c r="N1" s="32"/>
    </row>
    <row r="2" spans="1:20" s="12" customFormat="1" ht="10.5" customHeight="1" x14ac:dyDescent="0.3">
      <c r="A2" s="84" t="s">
        <v>150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0" s="12" customFormat="1" ht="15.75" customHeight="1" x14ac:dyDescent="0.3">
      <c r="A3" s="197" t="s">
        <v>156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72"/>
    </row>
    <row r="4" spans="1:20" s="12" customFormat="1" ht="10.5" customHeight="1" x14ac:dyDescent="0.3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0" s="12" customFormat="1" ht="15.75" customHeight="1" x14ac:dyDescent="0.3">
      <c r="A5" s="198" t="s">
        <v>163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</row>
    <row r="6" spans="1:20" s="12" customFormat="1" ht="10.5" customHeight="1" x14ac:dyDescent="0.3">
      <c r="A6" s="2" t="s">
        <v>162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R6" s="5"/>
      <c r="S6" s="6"/>
      <c r="T6" s="6"/>
    </row>
    <row r="7" spans="1:20" s="12" customFormat="1" ht="10.5" customHeight="1" x14ac:dyDescent="0.3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R7" s="5"/>
      <c r="S7" s="6"/>
      <c r="T7" s="6"/>
    </row>
    <row r="8" spans="1:20" ht="15.75" customHeight="1" x14ac:dyDescent="0.25">
      <c r="A8" s="193" t="s">
        <v>82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56"/>
      <c r="N8" s="156"/>
      <c r="O8" s="156"/>
      <c r="P8" s="156"/>
      <c r="Q8" s="156"/>
      <c r="R8" s="156"/>
    </row>
    <row r="9" spans="1:20" ht="14.25" customHeight="1" x14ac:dyDescent="0.3">
      <c r="A9" s="199" t="s">
        <v>252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3"/>
      <c r="N9" s="3"/>
      <c r="O9" s="3"/>
      <c r="P9" s="3"/>
      <c r="Q9" s="3"/>
      <c r="R9" s="97"/>
    </row>
    <row r="10" spans="1:20" ht="14.25" customHeight="1" x14ac:dyDescent="0.3">
      <c r="A10" s="5"/>
      <c r="B10" s="3"/>
      <c r="C10" s="3"/>
      <c r="D10" s="3"/>
      <c r="E10" s="3"/>
      <c r="F10" s="117"/>
      <c r="G10" s="121"/>
      <c r="H10" s="121"/>
      <c r="I10" s="121"/>
      <c r="J10" s="121"/>
      <c r="K10" s="121"/>
      <c r="L10" s="3"/>
      <c r="M10" s="3"/>
      <c r="N10" s="3"/>
      <c r="O10" s="3"/>
      <c r="P10" s="3"/>
      <c r="Q10" s="3"/>
      <c r="R10" s="97"/>
    </row>
    <row r="11" spans="1:20" ht="27" customHeight="1" x14ac:dyDescent="0.25">
      <c r="A11" s="194" t="s">
        <v>83</v>
      </c>
      <c r="B11" s="221" t="s">
        <v>35</v>
      </c>
      <c r="C11" s="221"/>
      <c r="D11" s="221"/>
      <c r="E11" s="222" t="s">
        <v>85</v>
      </c>
      <c r="F11" s="194" t="s">
        <v>249</v>
      </c>
      <c r="G11" s="194" t="s">
        <v>192</v>
      </c>
      <c r="H11" s="194" t="s">
        <v>86</v>
      </c>
      <c r="I11" s="194" t="s">
        <v>149</v>
      </c>
      <c r="J11" s="194" t="s">
        <v>193</v>
      </c>
      <c r="K11" s="194" t="s">
        <v>194</v>
      </c>
      <c r="L11" s="194" t="s">
        <v>41</v>
      </c>
    </row>
    <row r="12" spans="1:20" ht="52.5" customHeight="1" x14ac:dyDescent="0.25">
      <c r="A12" s="194"/>
      <c r="B12" s="221"/>
      <c r="C12" s="221"/>
      <c r="D12" s="221"/>
      <c r="E12" s="223"/>
      <c r="F12" s="194"/>
      <c r="G12" s="194"/>
      <c r="H12" s="194"/>
      <c r="I12" s="194"/>
      <c r="J12" s="194"/>
      <c r="K12" s="194"/>
      <c r="L12" s="194"/>
    </row>
    <row r="13" spans="1:20" ht="11.25" customHeight="1" x14ac:dyDescent="0.25">
      <c r="A13" s="33">
        <v>1</v>
      </c>
      <c r="B13" s="195">
        <v>2</v>
      </c>
      <c r="C13" s="195"/>
      <c r="D13" s="195"/>
      <c r="E13" s="33">
        <v>3</v>
      </c>
      <c r="F13" s="33">
        <v>4</v>
      </c>
      <c r="G13" s="33">
        <v>5</v>
      </c>
      <c r="H13" s="33">
        <v>6</v>
      </c>
      <c r="I13" s="33">
        <v>7</v>
      </c>
      <c r="J13" s="33">
        <v>8</v>
      </c>
      <c r="K13" s="33">
        <v>9</v>
      </c>
      <c r="L13" s="33">
        <v>10</v>
      </c>
    </row>
    <row r="14" spans="1:20" ht="34.950000000000003" customHeight="1" x14ac:dyDescent="0.25">
      <c r="A14" s="128" t="s">
        <v>6</v>
      </c>
      <c r="B14" s="196" t="s">
        <v>89</v>
      </c>
      <c r="C14" s="196"/>
      <c r="D14" s="220"/>
      <c r="E14" s="163">
        <v>1999447</v>
      </c>
      <c r="F14" s="65">
        <v>0</v>
      </c>
      <c r="G14" s="65">
        <v>0</v>
      </c>
      <c r="H14" s="65">
        <v>3913018</v>
      </c>
      <c r="I14" s="163">
        <v>129338</v>
      </c>
      <c r="J14" s="163">
        <v>386529</v>
      </c>
      <c r="K14" s="163">
        <v>70180</v>
      </c>
      <c r="L14" s="65">
        <f>SUM(E14:K14)</f>
        <v>6498512</v>
      </c>
    </row>
    <row r="15" spans="1:20" ht="25.5" customHeight="1" x14ac:dyDescent="0.25">
      <c r="A15" s="33" t="s">
        <v>19</v>
      </c>
      <c r="B15" s="150"/>
      <c r="C15" s="226" t="s">
        <v>195</v>
      </c>
      <c r="D15" s="190"/>
      <c r="E15" s="164">
        <f t="shared" ref="E15:K15" si="0">E16+E17+E18+E19</f>
        <v>0</v>
      </c>
      <c r="F15" s="63">
        <f t="shared" si="0"/>
        <v>0</v>
      </c>
      <c r="G15" s="63">
        <f t="shared" si="0"/>
        <v>0</v>
      </c>
      <c r="H15" s="63">
        <f t="shared" si="0"/>
        <v>48345</v>
      </c>
      <c r="I15" s="164">
        <f t="shared" si="0"/>
        <v>0</v>
      </c>
      <c r="J15" s="164">
        <f t="shared" si="0"/>
        <v>25345</v>
      </c>
      <c r="K15" s="164">
        <f t="shared" si="0"/>
        <v>0</v>
      </c>
      <c r="L15" s="65">
        <f>SUM(E15:K15)</f>
        <v>73690</v>
      </c>
    </row>
    <row r="16" spans="1:20" ht="12.75" customHeight="1" x14ac:dyDescent="0.25">
      <c r="A16" s="141" t="s">
        <v>21</v>
      </c>
      <c r="B16" s="35" t="s">
        <v>90</v>
      </c>
      <c r="C16" s="152"/>
      <c r="D16" s="179" t="s">
        <v>91</v>
      </c>
      <c r="E16" s="164"/>
      <c r="F16" s="63"/>
      <c r="G16" s="63"/>
      <c r="H16" s="63">
        <v>48345</v>
      </c>
      <c r="I16" s="166"/>
      <c r="J16" s="164">
        <v>25345</v>
      </c>
      <c r="K16" s="166"/>
      <c r="L16" s="65">
        <f t="shared" ref="L16:L55" si="1">SUM(E16:K16)</f>
        <v>73690</v>
      </c>
      <c r="N16" s="142"/>
    </row>
    <row r="17" spans="1:27" ht="12.75" customHeight="1" x14ac:dyDescent="0.25">
      <c r="A17" s="33" t="s">
        <v>23</v>
      </c>
      <c r="B17" s="150"/>
      <c r="C17" s="157"/>
      <c r="D17" s="180" t="s">
        <v>92</v>
      </c>
      <c r="E17" s="164"/>
      <c r="F17" s="63"/>
      <c r="G17" s="63"/>
      <c r="H17" s="63"/>
      <c r="I17" s="164"/>
      <c r="J17" s="164"/>
      <c r="K17" s="167"/>
      <c r="L17" s="65">
        <f t="shared" si="1"/>
        <v>0</v>
      </c>
      <c r="P17" s="127"/>
    </row>
    <row r="18" spans="1:27" ht="27" customHeight="1" x14ac:dyDescent="0.25">
      <c r="A18" s="33" t="s">
        <v>169</v>
      </c>
      <c r="B18" s="151"/>
      <c r="C18" s="66"/>
      <c r="D18" s="181" t="s">
        <v>196</v>
      </c>
      <c r="E18" s="164"/>
      <c r="F18" s="63"/>
      <c r="G18" s="63"/>
      <c r="H18" s="63"/>
      <c r="I18" s="164"/>
      <c r="J18" s="164"/>
      <c r="K18" s="167"/>
      <c r="L18" s="65">
        <f t="shared" si="1"/>
        <v>0</v>
      </c>
      <c r="P18" s="127"/>
    </row>
    <row r="19" spans="1:27" ht="27" customHeight="1" x14ac:dyDescent="0.25">
      <c r="A19" s="33" t="s">
        <v>197</v>
      </c>
      <c r="B19" s="151"/>
      <c r="C19" s="152"/>
      <c r="D19" s="182" t="s">
        <v>198</v>
      </c>
      <c r="E19" s="165"/>
      <c r="F19" s="63"/>
      <c r="G19" s="63"/>
      <c r="H19" s="63"/>
      <c r="I19" s="164"/>
      <c r="J19" s="164"/>
      <c r="K19" s="167"/>
      <c r="L19" s="65">
        <f t="shared" si="1"/>
        <v>0</v>
      </c>
      <c r="P19" s="127"/>
    </row>
    <row r="20" spans="1:27" ht="33.6" customHeight="1" x14ac:dyDescent="0.25">
      <c r="A20" s="33" t="s">
        <v>29</v>
      </c>
      <c r="B20" s="228" t="s">
        <v>93</v>
      </c>
      <c r="C20" s="237"/>
      <c r="D20" s="237"/>
      <c r="E20" s="164">
        <v>0</v>
      </c>
      <c r="F20" s="63">
        <v>0</v>
      </c>
      <c r="G20" s="63">
        <v>0</v>
      </c>
      <c r="H20" s="139">
        <v>0</v>
      </c>
      <c r="I20" s="166">
        <v>0</v>
      </c>
      <c r="J20" s="166">
        <v>0</v>
      </c>
      <c r="K20" s="166">
        <v>0</v>
      </c>
      <c r="L20" s="65">
        <f t="shared" si="1"/>
        <v>0</v>
      </c>
    </row>
    <row r="21" spans="1:27" ht="15" customHeight="1" x14ac:dyDescent="0.25">
      <c r="A21" s="33" t="s">
        <v>50</v>
      </c>
      <c r="B21" s="36"/>
      <c r="C21" s="152"/>
      <c r="D21" s="34" t="s">
        <v>94</v>
      </c>
      <c r="E21" s="164"/>
      <c r="F21" s="63"/>
      <c r="G21" s="63"/>
      <c r="H21" s="139"/>
      <c r="I21" s="166"/>
      <c r="J21" s="166"/>
      <c r="K21" s="167"/>
      <c r="L21" s="65">
        <f t="shared" si="1"/>
        <v>0</v>
      </c>
    </row>
    <row r="22" spans="1:27" ht="15" customHeight="1" x14ac:dyDescent="0.25">
      <c r="A22" s="33" t="s">
        <v>52</v>
      </c>
      <c r="B22" s="37"/>
      <c r="C22" s="152"/>
      <c r="D22" s="34" t="s">
        <v>95</v>
      </c>
      <c r="E22" s="164"/>
      <c r="F22" s="63"/>
      <c r="G22" s="63"/>
      <c r="H22" s="139"/>
      <c r="I22" s="166"/>
      <c r="J22" s="166"/>
      <c r="K22" s="167"/>
      <c r="L22" s="65">
        <f t="shared" si="1"/>
        <v>0</v>
      </c>
    </row>
    <row r="23" spans="1:27" ht="15" customHeight="1" x14ac:dyDescent="0.25">
      <c r="A23" s="33" t="s">
        <v>54</v>
      </c>
      <c r="B23" s="36"/>
      <c r="C23" s="152"/>
      <c r="D23" s="34" t="s">
        <v>96</v>
      </c>
      <c r="E23" s="164"/>
      <c r="F23" s="63"/>
      <c r="G23" s="63"/>
      <c r="H23" s="63">
        <v>0</v>
      </c>
      <c r="I23" s="164">
        <v>0</v>
      </c>
      <c r="J23" s="164">
        <v>0</v>
      </c>
      <c r="K23" s="167"/>
      <c r="L23" s="65">
        <f t="shared" si="1"/>
        <v>0</v>
      </c>
      <c r="M23" s="127"/>
      <c r="O23" s="66"/>
      <c r="R23" s="66"/>
    </row>
    <row r="24" spans="1:27" ht="20.25" customHeight="1" x14ac:dyDescent="0.25">
      <c r="A24" s="33" t="s">
        <v>58</v>
      </c>
      <c r="B24" s="150"/>
      <c r="C24" s="234" t="s">
        <v>59</v>
      </c>
      <c r="D24" s="226"/>
      <c r="E24" s="164"/>
      <c r="F24" s="63"/>
      <c r="G24" s="63"/>
      <c r="H24" s="63">
        <v>70180</v>
      </c>
      <c r="I24" s="166"/>
      <c r="J24" s="166"/>
      <c r="K24" s="163">
        <v>-70180</v>
      </c>
      <c r="L24" s="176">
        <f>SUM(H24:K24)</f>
        <v>0</v>
      </c>
    </row>
    <row r="25" spans="1:27" ht="20.25" customHeight="1" x14ac:dyDescent="0.25">
      <c r="A25" s="33" t="s">
        <v>60</v>
      </c>
      <c r="B25" s="150"/>
      <c r="C25" s="234" t="s">
        <v>199</v>
      </c>
      <c r="D25" s="226"/>
      <c r="E25" s="164"/>
      <c r="F25" s="63"/>
      <c r="G25" s="63"/>
      <c r="H25" s="139"/>
      <c r="I25" s="166"/>
      <c r="J25" s="166"/>
      <c r="K25" s="167"/>
      <c r="L25" s="65">
        <f t="shared" si="1"/>
        <v>0</v>
      </c>
    </row>
    <row r="26" spans="1:27" ht="36.6" customHeight="1" x14ac:dyDescent="0.25">
      <c r="A26" s="128" t="s">
        <v>62</v>
      </c>
      <c r="B26" s="196" t="s">
        <v>200</v>
      </c>
      <c r="C26" s="196"/>
      <c r="D26" s="196"/>
      <c r="E26" s="163">
        <f>E14+E15-E20+E24-E25</f>
        <v>1999447</v>
      </c>
      <c r="F26" s="65">
        <f t="shared" ref="F26:K26" si="2">F14+F15-F20+F24-F25</f>
        <v>0</v>
      </c>
      <c r="G26" s="65">
        <f t="shared" si="2"/>
        <v>0</v>
      </c>
      <c r="H26" s="65">
        <f t="shared" si="2"/>
        <v>4031543</v>
      </c>
      <c r="I26" s="163">
        <f t="shared" si="2"/>
        <v>129338</v>
      </c>
      <c r="J26" s="163">
        <f t="shared" si="2"/>
        <v>411874</v>
      </c>
      <c r="K26" s="163">
        <f t="shared" si="2"/>
        <v>0</v>
      </c>
      <c r="L26" s="65">
        <f t="shared" si="1"/>
        <v>6572202</v>
      </c>
    </row>
    <row r="27" spans="1:27" ht="49.95" customHeight="1" x14ac:dyDescent="0.25">
      <c r="A27" s="33" t="s">
        <v>173</v>
      </c>
      <c r="B27" s="154"/>
      <c r="C27" s="230" t="s">
        <v>201</v>
      </c>
      <c r="D27" s="231"/>
      <c r="E27" s="163">
        <v>7063</v>
      </c>
      <c r="F27" s="65"/>
      <c r="G27" s="65"/>
      <c r="H27" s="65">
        <v>2217562</v>
      </c>
      <c r="I27" s="163">
        <v>125488</v>
      </c>
      <c r="J27" s="163">
        <v>164495</v>
      </c>
      <c r="K27" s="167"/>
      <c r="L27" s="65">
        <f t="shared" si="1"/>
        <v>2514608</v>
      </c>
    </row>
    <row r="28" spans="1:27" ht="39.9" customHeight="1" x14ac:dyDescent="0.25">
      <c r="A28" s="128" t="s">
        <v>64</v>
      </c>
      <c r="B28" s="196" t="s">
        <v>97</v>
      </c>
      <c r="C28" s="196"/>
      <c r="D28" s="220"/>
      <c r="E28" s="163">
        <v>886278</v>
      </c>
      <c r="F28" s="65"/>
      <c r="G28" s="65"/>
      <c r="H28" s="65">
        <v>2596721</v>
      </c>
      <c r="I28" s="163">
        <v>126797</v>
      </c>
      <c r="J28" s="163">
        <v>226290</v>
      </c>
      <c r="K28" s="177" t="s">
        <v>33</v>
      </c>
      <c r="L28" s="65">
        <f t="shared" si="1"/>
        <v>3836086</v>
      </c>
    </row>
    <row r="29" spans="1:27" ht="27.6" customHeight="1" x14ac:dyDescent="0.25">
      <c r="A29" s="33" t="s">
        <v>66</v>
      </c>
      <c r="B29" s="36"/>
      <c r="C29" s="226" t="s">
        <v>227</v>
      </c>
      <c r="D29" s="190"/>
      <c r="E29" s="164"/>
      <c r="F29" s="63"/>
      <c r="G29" s="63"/>
      <c r="H29" s="139"/>
      <c r="I29" s="164"/>
      <c r="J29" s="164"/>
      <c r="K29" s="140" t="s">
        <v>33</v>
      </c>
      <c r="L29" s="65">
        <f t="shared" si="1"/>
        <v>0</v>
      </c>
    </row>
    <row r="30" spans="1:27" ht="34.950000000000003" customHeight="1" x14ac:dyDescent="0.25">
      <c r="A30" s="33" t="s">
        <v>68</v>
      </c>
      <c r="B30" s="36"/>
      <c r="C30" s="226" t="s">
        <v>98</v>
      </c>
      <c r="D30" s="190"/>
      <c r="E30" s="164">
        <v>9460</v>
      </c>
      <c r="F30" s="63"/>
      <c r="G30" s="63"/>
      <c r="H30" s="63">
        <v>164764</v>
      </c>
      <c r="I30" s="164">
        <v>1577</v>
      </c>
      <c r="J30" s="164">
        <v>18783</v>
      </c>
      <c r="K30" s="140" t="s">
        <v>33</v>
      </c>
      <c r="L30" s="65">
        <f t="shared" si="1"/>
        <v>194584</v>
      </c>
      <c r="O30" s="66"/>
      <c r="AA30" s="143"/>
    </row>
    <row r="31" spans="1:27" ht="34.950000000000003" customHeight="1" x14ac:dyDescent="0.25">
      <c r="A31" s="33" t="s">
        <v>70</v>
      </c>
      <c r="B31" s="36"/>
      <c r="C31" s="227" t="s">
        <v>202</v>
      </c>
      <c r="D31" s="228"/>
      <c r="E31" s="63">
        <f t="shared" ref="E31:J31" si="3">E32+E33+E34</f>
        <v>0</v>
      </c>
      <c r="F31" s="63">
        <f t="shared" si="3"/>
        <v>0</v>
      </c>
      <c r="G31" s="63">
        <f t="shared" si="3"/>
        <v>0</v>
      </c>
      <c r="H31" s="63">
        <f t="shared" si="3"/>
        <v>0</v>
      </c>
      <c r="I31" s="164">
        <f t="shared" si="3"/>
        <v>0</v>
      </c>
      <c r="J31" s="164">
        <f t="shared" si="3"/>
        <v>0</v>
      </c>
      <c r="K31" s="140" t="s">
        <v>33</v>
      </c>
      <c r="L31" s="65">
        <f t="shared" si="1"/>
        <v>0</v>
      </c>
    </row>
    <row r="32" spans="1:27" ht="15" customHeight="1" x14ac:dyDescent="0.25">
      <c r="A32" s="144" t="s">
        <v>174</v>
      </c>
      <c r="B32" s="36"/>
      <c r="C32" s="153"/>
      <c r="D32" s="34" t="s">
        <v>94</v>
      </c>
      <c r="E32" s="63"/>
      <c r="F32" s="63"/>
      <c r="G32" s="63"/>
      <c r="H32" s="139"/>
      <c r="I32" s="166"/>
      <c r="J32" s="166"/>
      <c r="K32" s="140" t="s">
        <v>33</v>
      </c>
      <c r="L32" s="65">
        <f t="shared" si="1"/>
        <v>0</v>
      </c>
    </row>
    <row r="33" spans="1:14" ht="15" customHeight="1" x14ac:dyDescent="0.25">
      <c r="A33" s="144" t="s">
        <v>175</v>
      </c>
      <c r="B33" s="36"/>
      <c r="C33" s="153"/>
      <c r="D33" s="34" t="s">
        <v>95</v>
      </c>
      <c r="E33" s="63"/>
      <c r="F33" s="63"/>
      <c r="G33" s="63"/>
      <c r="H33" s="139"/>
      <c r="I33" s="166"/>
      <c r="J33" s="166"/>
      <c r="K33" s="140" t="s">
        <v>33</v>
      </c>
      <c r="L33" s="65">
        <f t="shared" si="1"/>
        <v>0</v>
      </c>
    </row>
    <row r="34" spans="1:14" ht="15" customHeight="1" x14ac:dyDescent="0.25">
      <c r="A34" s="144" t="s">
        <v>176</v>
      </c>
      <c r="B34" s="36"/>
      <c r="C34" s="153"/>
      <c r="D34" s="34" t="s">
        <v>96</v>
      </c>
      <c r="E34" s="63"/>
      <c r="F34" s="63"/>
      <c r="G34" s="63"/>
      <c r="H34" s="63"/>
      <c r="I34" s="166"/>
      <c r="J34" s="164"/>
      <c r="K34" s="140" t="s">
        <v>33</v>
      </c>
      <c r="L34" s="65">
        <f t="shared" si="1"/>
        <v>0</v>
      </c>
      <c r="N34" s="66"/>
    </row>
    <row r="35" spans="1:14" ht="19.5" customHeight="1" x14ac:dyDescent="0.25">
      <c r="A35" s="33">
        <v>11</v>
      </c>
      <c r="B35" s="36"/>
      <c r="C35" s="232" t="s">
        <v>59</v>
      </c>
      <c r="D35" s="233"/>
      <c r="E35" s="63"/>
      <c r="F35" s="63"/>
      <c r="G35" s="63"/>
      <c r="H35" s="139"/>
      <c r="I35" s="166"/>
      <c r="J35" s="166"/>
      <c r="K35" s="140" t="s">
        <v>33</v>
      </c>
      <c r="L35" s="65">
        <f t="shared" si="1"/>
        <v>0</v>
      </c>
    </row>
    <row r="36" spans="1:14" ht="19.5" customHeight="1" x14ac:dyDescent="0.25">
      <c r="A36" s="128" t="s">
        <v>78</v>
      </c>
      <c r="B36" s="155"/>
      <c r="C36" s="224" t="s">
        <v>171</v>
      </c>
      <c r="D36" s="225"/>
      <c r="E36" s="63"/>
      <c r="F36" s="63"/>
      <c r="G36" s="63"/>
      <c r="H36" s="139"/>
      <c r="I36" s="166"/>
      <c r="J36" s="166"/>
      <c r="K36" s="166"/>
      <c r="L36" s="65">
        <f t="shared" si="1"/>
        <v>0</v>
      </c>
    </row>
    <row r="37" spans="1:14" ht="34.950000000000003" customHeight="1" x14ac:dyDescent="0.25">
      <c r="A37" s="128" t="s">
        <v>79</v>
      </c>
      <c r="B37" s="196" t="s">
        <v>203</v>
      </c>
      <c r="C37" s="196"/>
      <c r="D37" s="220"/>
      <c r="E37" s="65">
        <f>E28+E29+E30-E31+E35-E36</f>
        <v>895738</v>
      </c>
      <c r="F37" s="146">
        <f t="shared" ref="F37:L37" si="4">F28+F29+F30-F31+F35-F36</f>
        <v>0</v>
      </c>
      <c r="G37" s="146">
        <f t="shared" si="4"/>
        <v>0</v>
      </c>
      <c r="H37" s="65">
        <f t="shared" si="4"/>
        <v>2761485</v>
      </c>
      <c r="I37" s="163">
        <f t="shared" si="4"/>
        <v>128374</v>
      </c>
      <c r="J37" s="163">
        <f t="shared" si="4"/>
        <v>245073</v>
      </c>
      <c r="K37" s="140" t="s">
        <v>33</v>
      </c>
      <c r="L37" s="65">
        <f t="shared" si="4"/>
        <v>4030670</v>
      </c>
    </row>
    <row r="38" spans="1:14" ht="34.950000000000003" customHeight="1" x14ac:dyDescent="0.25">
      <c r="A38" s="128" t="s">
        <v>80</v>
      </c>
      <c r="B38" s="189" t="s">
        <v>99</v>
      </c>
      <c r="C38" s="189"/>
      <c r="D38" s="220"/>
      <c r="E38" s="65"/>
      <c r="F38" s="65"/>
      <c r="G38" s="147"/>
      <c r="H38" s="137"/>
      <c r="I38" s="167"/>
      <c r="J38" s="167"/>
      <c r="K38" s="167"/>
      <c r="L38" s="65">
        <f t="shared" si="1"/>
        <v>0</v>
      </c>
    </row>
    <row r="39" spans="1:14" ht="34.950000000000003" customHeight="1" x14ac:dyDescent="0.25">
      <c r="A39" s="33" t="s">
        <v>101</v>
      </c>
      <c r="B39" s="36"/>
      <c r="C39" s="226" t="s">
        <v>204</v>
      </c>
      <c r="D39" s="190"/>
      <c r="E39" s="63"/>
      <c r="F39" s="63"/>
      <c r="G39" s="148"/>
      <c r="H39" s="139"/>
      <c r="I39" s="166"/>
      <c r="J39" s="166"/>
      <c r="K39" s="166"/>
      <c r="L39" s="65">
        <f t="shared" si="1"/>
        <v>0</v>
      </c>
    </row>
    <row r="40" spans="1:14" ht="34.950000000000003" customHeight="1" x14ac:dyDescent="0.25">
      <c r="A40" s="33" t="s">
        <v>103</v>
      </c>
      <c r="B40" s="36"/>
      <c r="C40" s="226" t="s">
        <v>100</v>
      </c>
      <c r="D40" s="190"/>
      <c r="E40" s="63"/>
      <c r="F40" s="63"/>
      <c r="G40" s="148"/>
      <c r="H40" s="139"/>
      <c r="I40" s="166"/>
      <c r="J40" s="166"/>
      <c r="K40" s="166"/>
      <c r="L40" s="65">
        <f t="shared" si="1"/>
        <v>0</v>
      </c>
    </row>
    <row r="41" spans="1:14" ht="34.950000000000003" customHeight="1" x14ac:dyDescent="0.25">
      <c r="A41" s="33" t="s">
        <v>105</v>
      </c>
      <c r="B41" s="36"/>
      <c r="C41" s="226" t="s">
        <v>102</v>
      </c>
      <c r="D41" s="190"/>
      <c r="E41" s="63"/>
      <c r="F41" s="63"/>
      <c r="G41" s="148"/>
      <c r="H41" s="139"/>
      <c r="I41" s="166"/>
      <c r="J41" s="166"/>
      <c r="K41" s="166"/>
      <c r="L41" s="65">
        <f t="shared" si="1"/>
        <v>0</v>
      </c>
    </row>
    <row r="42" spans="1:14" ht="34.950000000000003" customHeight="1" x14ac:dyDescent="0.25">
      <c r="A42" s="33" t="s">
        <v>106</v>
      </c>
      <c r="B42" s="36"/>
      <c r="C42" s="227" t="s">
        <v>104</v>
      </c>
      <c r="D42" s="228"/>
      <c r="E42" s="63">
        <f>E43+E44+E45</f>
        <v>0</v>
      </c>
      <c r="F42" s="63">
        <f t="shared" ref="F42:K42" si="5">F43+F44+F45</f>
        <v>0</v>
      </c>
      <c r="G42" s="63">
        <f t="shared" si="5"/>
        <v>0</v>
      </c>
      <c r="H42" s="63">
        <f t="shared" si="5"/>
        <v>0</v>
      </c>
      <c r="I42" s="164">
        <f t="shared" si="5"/>
        <v>0</v>
      </c>
      <c r="J42" s="164">
        <f t="shared" si="5"/>
        <v>0</v>
      </c>
      <c r="K42" s="164">
        <f t="shared" si="5"/>
        <v>0</v>
      </c>
      <c r="L42" s="65">
        <f t="shared" si="1"/>
        <v>0</v>
      </c>
    </row>
    <row r="43" spans="1:14" ht="15" customHeight="1" x14ac:dyDescent="0.25">
      <c r="A43" s="144" t="s">
        <v>179</v>
      </c>
      <c r="B43" s="36"/>
      <c r="C43" s="153"/>
      <c r="D43" s="34" t="s">
        <v>94</v>
      </c>
      <c r="E43" s="63"/>
      <c r="F43" s="63"/>
      <c r="G43" s="148"/>
      <c r="H43" s="139"/>
      <c r="I43" s="166"/>
      <c r="J43" s="166"/>
      <c r="K43" s="166"/>
      <c r="L43" s="65">
        <f t="shared" si="1"/>
        <v>0</v>
      </c>
    </row>
    <row r="44" spans="1:14" ht="15" customHeight="1" x14ac:dyDescent="0.25">
      <c r="A44" s="144" t="s">
        <v>180</v>
      </c>
      <c r="B44" s="36"/>
      <c r="C44" s="153"/>
      <c r="D44" s="34" t="s">
        <v>95</v>
      </c>
      <c r="E44" s="63"/>
      <c r="F44" s="63"/>
      <c r="G44" s="148"/>
      <c r="H44" s="139"/>
      <c r="I44" s="166"/>
      <c r="J44" s="166"/>
      <c r="K44" s="166"/>
      <c r="L44" s="65">
        <f t="shared" si="1"/>
        <v>0</v>
      </c>
    </row>
    <row r="45" spans="1:14" ht="15" customHeight="1" x14ac:dyDescent="0.25">
      <c r="A45" s="144" t="s">
        <v>181</v>
      </c>
      <c r="B45" s="36"/>
      <c r="C45" s="153"/>
      <c r="D45" s="34" t="s">
        <v>96</v>
      </c>
      <c r="E45" s="63"/>
      <c r="F45" s="63"/>
      <c r="G45" s="148"/>
      <c r="H45" s="139"/>
      <c r="I45" s="166"/>
      <c r="J45" s="166"/>
      <c r="K45" s="166"/>
      <c r="L45" s="65">
        <f t="shared" si="1"/>
        <v>0</v>
      </c>
    </row>
    <row r="46" spans="1:14" ht="20.25" customHeight="1" x14ac:dyDescent="0.25">
      <c r="A46" s="33" t="s">
        <v>107</v>
      </c>
      <c r="B46" s="36"/>
      <c r="C46" s="232" t="s">
        <v>59</v>
      </c>
      <c r="D46" s="233"/>
      <c r="E46" s="63"/>
      <c r="F46" s="63"/>
      <c r="G46" s="148"/>
      <c r="H46" s="149"/>
      <c r="I46" s="168"/>
      <c r="J46" s="166"/>
      <c r="K46" s="166"/>
      <c r="L46" s="65">
        <f t="shared" si="1"/>
        <v>0</v>
      </c>
    </row>
    <row r="47" spans="1:14" ht="20.25" customHeight="1" x14ac:dyDescent="0.25">
      <c r="A47" s="33" t="s">
        <v>108</v>
      </c>
      <c r="B47" s="36"/>
      <c r="C47" s="234" t="s">
        <v>171</v>
      </c>
      <c r="D47" s="226"/>
      <c r="E47" s="63"/>
      <c r="F47" s="63"/>
      <c r="G47" s="148"/>
      <c r="H47" s="149"/>
      <c r="I47" s="168"/>
      <c r="J47" s="166"/>
      <c r="K47" s="166"/>
      <c r="L47" s="65">
        <f t="shared" si="1"/>
        <v>0</v>
      </c>
    </row>
    <row r="48" spans="1:14" ht="34.950000000000003" customHeight="1" x14ac:dyDescent="0.25">
      <c r="A48" s="128" t="s">
        <v>109</v>
      </c>
      <c r="B48" s="196" t="s">
        <v>205</v>
      </c>
      <c r="C48" s="196"/>
      <c r="D48" s="196"/>
      <c r="E48" s="65">
        <v>0</v>
      </c>
      <c r="F48" s="65">
        <v>0</v>
      </c>
      <c r="G48" s="65">
        <v>0</v>
      </c>
      <c r="H48" s="137">
        <v>0</v>
      </c>
      <c r="I48" s="167">
        <v>0</v>
      </c>
      <c r="J48" s="167">
        <v>0</v>
      </c>
      <c r="K48" s="167">
        <v>0</v>
      </c>
      <c r="L48" s="65">
        <f t="shared" si="1"/>
        <v>0</v>
      </c>
    </row>
    <row r="49" spans="1:12" ht="34.950000000000003" customHeight="1" x14ac:dyDescent="0.25">
      <c r="A49" s="128" t="s">
        <v>110</v>
      </c>
      <c r="B49" s="189" t="s">
        <v>206</v>
      </c>
      <c r="C49" s="189"/>
      <c r="D49" s="235"/>
      <c r="E49" s="65">
        <f>E26-E37-E48</f>
        <v>1103709</v>
      </c>
      <c r="F49" s="92">
        <f t="shared" ref="F49:L49" si="6">F26-F37-F48</f>
        <v>0</v>
      </c>
      <c r="G49" s="92">
        <f t="shared" si="6"/>
        <v>0</v>
      </c>
      <c r="H49" s="65">
        <f t="shared" si="6"/>
        <v>1270058</v>
      </c>
      <c r="I49" s="163">
        <f t="shared" si="6"/>
        <v>964</v>
      </c>
      <c r="J49" s="163">
        <f t="shared" si="6"/>
        <v>166801</v>
      </c>
      <c r="K49" s="163"/>
      <c r="L49" s="65">
        <f t="shared" si="6"/>
        <v>2541532</v>
      </c>
    </row>
    <row r="50" spans="1:12" ht="46.2" customHeight="1" x14ac:dyDescent="0.25">
      <c r="A50" s="33" t="s">
        <v>207</v>
      </c>
      <c r="B50" s="229" t="s">
        <v>208</v>
      </c>
      <c r="C50" s="230"/>
      <c r="D50" s="231"/>
      <c r="E50" s="92"/>
      <c r="F50" s="92"/>
      <c r="G50" s="92"/>
      <c r="H50" s="65">
        <v>398656</v>
      </c>
      <c r="I50" s="163"/>
      <c r="J50" s="163"/>
      <c r="K50" s="163"/>
      <c r="L50" s="65">
        <f t="shared" si="1"/>
        <v>398656</v>
      </c>
    </row>
    <row r="51" spans="1:12" ht="31.2" customHeight="1" x14ac:dyDescent="0.25">
      <c r="A51" s="33" t="s">
        <v>209</v>
      </c>
      <c r="B51" s="229" t="s">
        <v>210</v>
      </c>
      <c r="C51" s="230"/>
      <c r="D51" s="231"/>
      <c r="E51" s="92"/>
      <c r="F51" s="92"/>
      <c r="G51" s="92"/>
      <c r="H51" s="65"/>
      <c r="I51" s="163"/>
      <c r="J51" s="163"/>
      <c r="K51" s="163"/>
      <c r="L51" s="65">
        <f t="shared" si="1"/>
        <v>0</v>
      </c>
    </row>
    <row r="52" spans="1:12" ht="31.2" customHeight="1" x14ac:dyDescent="0.25">
      <c r="A52" s="33" t="s">
        <v>211</v>
      </c>
      <c r="B52" s="229" t="s">
        <v>212</v>
      </c>
      <c r="C52" s="230"/>
      <c r="D52" s="231"/>
      <c r="E52" s="92"/>
      <c r="F52" s="92"/>
      <c r="G52" s="92"/>
      <c r="H52" s="65"/>
      <c r="I52" s="163"/>
      <c r="J52" s="163"/>
      <c r="K52" s="163"/>
      <c r="L52" s="65">
        <f t="shared" si="1"/>
        <v>0</v>
      </c>
    </row>
    <row r="53" spans="1:12" ht="31.2" customHeight="1" x14ac:dyDescent="0.25">
      <c r="A53" s="33" t="s">
        <v>213</v>
      </c>
      <c r="B53" s="229" t="s">
        <v>214</v>
      </c>
      <c r="C53" s="230"/>
      <c r="D53" s="231"/>
      <c r="E53" s="92"/>
      <c r="F53" s="92"/>
      <c r="G53" s="92"/>
      <c r="H53" s="65"/>
      <c r="I53" s="163"/>
      <c r="J53" s="163"/>
      <c r="K53" s="163"/>
      <c r="L53" s="65">
        <f t="shared" si="1"/>
        <v>0</v>
      </c>
    </row>
    <row r="54" spans="1:12" ht="31.2" customHeight="1" x14ac:dyDescent="0.25">
      <c r="A54" s="33" t="s">
        <v>215</v>
      </c>
      <c r="B54" s="229" t="s">
        <v>216</v>
      </c>
      <c r="C54" s="230"/>
      <c r="D54" s="231"/>
      <c r="E54" s="92"/>
      <c r="F54" s="92"/>
      <c r="G54" s="92"/>
      <c r="H54" s="65"/>
      <c r="I54" s="163"/>
      <c r="J54" s="163"/>
      <c r="K54" s="163"/>
      <c r="L54" s="65">
        <f t="shared" si="1"/>
        <v>0</v>
      </c>
    </row>
    <row r="55" spans="1:12" ht="31.2" customHeight="1" x14ac:dyDescent="0.25">
      <c r="A55" s="33" t="s">
        <v>217</v>
      </c>
      <c r="B55" s="229" t="s">
        <v>218</v>
      </c>
      <c r="C55" s="230"/>
      <c r="D55" s="231"/>
      <c r="E55" s="92"/>
      <c r="F55" s="92"/>
      <c r="G55" s="92"/>
      <c r="H55" s="65"/>
      <c r="I55" s="163"/>
      <c r="J55" s="163"/>
      <c r="K55" s="163"/>
      <c r="L55" s="65">
        <f t="shared" si="1"/>
        <v>0</v>
      </c>
    </row>
    <row r="56" spans="1:12" ht="37.950000000000003" customHeight="1" x14ac:dyDescent="0.25">
      <c r="A56" s="128">
        <v>23</v>
      </c>
      <c r="B56" s="236" t="s">
        <v>219</v>
      </c>
      <c r="C56" s="224"/>
      <c r="D56" s="225"/>
      <c r="E56" s="65">
        <f t="shared" ref="E56:J56" si="7">E14-E28-E38</f>
        <v>1113169</v>
      </c>
      <c r="F56" s="92">
        <f t="shared" si="7"/>
        <v>0</v>
      </c>
      <c r="G56" s="92">
        <f t="shared" si="7"/>
        <v>0</v>
      </c>
      <c r="H56" s="65">
        <f t="shared" si="7"/>
        <v>1316297</v>
      </c>
      <c r="I56" s="163">
        <f t="shared" si="7"/>
        <v>2541</v>
      </c>
      <c r="J56" s="163">
        <f t="shared" si="7"/>
        <v>160239</v>
      </c>
      <c r="K56" s="163">
        <v>70180</v>
      </c>
      <c r="L56" s="65">
        <f>L14-L28-L38</f>
        <v>2662426</v>
      </c>
    </row>
    <row r="57" spans="1:12" ht="58.95" customHeight="1" x14ac:dyDescent="0.25">
      <c r="A57" s="33" t="s">
        <v>220</v>
      </c>
      <c r="B57" s="145"/>
      <c r="C57" s="157"/>
      <c r="D57" s="183" t="s">
        <v>221</v>
      </c>
      <c r="E57" s="92"/>
      <c r="F57" s="92"/>
      <c r="G57" s="92"/>
      <c r="H57" s="65">
        <v>453269</v>
      </c>
      <c r="I57" s="163"/>
      <c r="J57" s="163"/>
      <c r="K57" s="163"/>
      <c r="L57" s="65">
        <f>SUM(E57:K57)</f>
        <v>453269</v>
      </c>
    </row>
    <row r="58" spans="1:12" ht="31.2" customHeight="1" x14ac:dyDescent="0.25">
      <c r="A58" s="33" t="s">
        <v>222</v>
      </c>
      <c r="B58" s="145"/>
      <c r="C58" s="157"/>
      <c r="D58" s="184" t="s">
        <v>210</v>
      </c>
      <c r="E58" s="92"/>
      <c r="F58" s="92"/>
      <c r="G58" s="92"/>
      <c r="H58" s="65"/>
      <c r="I58" s="163"/>
      <c r="J58" s="163"/>
      <c r="K58" s="163"/>
      <c r="L58" s="92"/>
    </row>
    <row r="59" spans="1:12" ht="31.2" customHeight="1" x14ac:dyDescent="0.25">
      <c r="A59" s="33" t="s">
        <v>223</v>
      </c>
      <c r="B59" s="145"/>
      <c r="C59" s="157"/>
      <c r="D59" s="184" t="s">
        <v>212</v>
      </c>
      <c r="E59" s="92"/>
      <c r="F59" s="92"/>
      <c r="G59" s="92"/>
      <c r="H59" s="65"/>
      <c r="I59" s="163"/>
      <c r="J59" s="163"/>
      <c r="K59" s="163"/>
      <c r="L59" s="92"/>
    </row>
    <row r="60" spans="1:12" ht="31.2" customHeight="1" x14ac:dyDescent="0.25">
      <c r="A60" s="33" t="s">
        <v>224</v>
      </c>
      <c r="B60" s="145"/>
      <c r="C60" s="157"/>
      <c r="D60" s="184" t="s">
        <v>214</v>
      </c>
      <c r="E60" s="92"/>
      <c r="F60" s="92"/>
      <c r="G60" s="92"/>
      <c r="H60" s="65"/>
      <c r="I60" s="163"/>
      <c r="J60" s="163"/>
      <c r="K60" s="163"/>
      <c r="L60" s="92"/>
    </row>
    <row r="61" spans="1:12" ht="31.2" customHeight="1" x14ac:dyDescent="0.25">
      <c r="A61" s="33" t="s">
        <v>225</v>
      </c>
      <c r="B61" s="145"/>
      <c r="C61" s="157"/>
      <c r="D61" s="184" t="s">
        <v>216</v>
      </c>
      <c r="E61" s="92"/>
      <c r="F61" s="92"/>
      <c r="G61" s="92"/>
      <c r="H61" s="65"/>
      <c r="I61" s="163"/>
      <c r="J61" s="163"/>
      <c r="K61" s="163"/>
      <c r="L61" s="92"/>
    </row>
    <row r="62" spans="1:12" ht="32.4" customHeight="1" x14ac:dyDescent="0.25">
      <c r="A62" s="33" t="s">
        <v>226</v>
      </c>
      <c r="B62" s="145"/>
      <c r="C62" s="157"/>
      <c r="D62" s="184" t="s">
        <v>218</v>
      </c>
      <c r="E62" s="92"/>
      <c r="F62" s="92"/>
      <c r="G62" s="92"/>
      <c r="H62" s="65"/>
      <c r="I62" s="163"/>
      <c r="J62" s="163"/>
      <c r="K62" s="163"/>
      <c r="L62" s="92"/>
    </row>
    <row r="63" spans="1:12" x14ac:dyDescent="0.25">
      <c r="A63" s="66"/>
    </row>
    <row r="64" spans="1:12" ht="9.75" customHeight="1" x14ac:dyDescent="0.25">
      <c r="A64" s="6"/>
      <c r="D64" s="12" t="s">
        <v>228</v>
      </c>
    </row>
    <row r="65" spans="1:4" x14ac:dyDescent="0.25">
      <c r="A65" s="66"/>
      <c r="D65" s="12" t="s">
        <v>229</v>
      </c>
    </row>
    <row r="66" spans="1:4" x14ac:dyDescent="0.25">
      <c r="A66" s="66"/>
      <c r="D66" s="31" t="s">
        <v>230</v>
      </c>
    </row>
    <row r="67" spans="1:4" ht="9" customHeight="1" x14ac:dyDescent="0.25">
      <c r="D67" s="12" t="s">
        <v>231</v>
      </c>
    </row>
  </sheetData>
  <mergeCells count="46">
    <mergeCell ref="C35:D35"/>
    <mergeCell ref="B50:D50"/>
    <mergeCell ref="B54:D54"/>
    <mergeCell ref="B55:D55"/>
    <mergeCell ref="B56:D56"/>
    <mergeCell ref="C39:D39"/>
    <mergeCell ref="C40:D40"/>
    <mergeCell ref="B37:D37"/>
    <mergeCell ref="B38:D38"/>
    <mergeCell ref="B28:D28"/>
    <mergeCell ref="J11:J12"/>
    <mergeCell ref="C27:D27"/>
    <mergeCell ref="C15:D15"/>
    <mergeCell ref="C31:D31"/>
    <mergeCell ref="I11:I12"/>
    <mergeCell ref="C25:D25"/>
    <mergeCell ref="B20:D20"/>
    <mergeCell ref="C24:D24"/>
    <mergeCell ref="C29:D29"/>
    <mergeCell ref="C30:D30"/>
    <mergeCell ref="F11:F12"/>
    <mergeCell ref="G11:G12"/>
    <mergeCell ref="B26:D26"/>
    <mergeCell ref="C36:D36"/>
    <mergeCell ref="C41:D41"/>
    <mergeCell ref="C42:D42"/>
    <mergeCell ref="B53:D53"/>
    <mergeCell ref="C46:D46"/>
    <mergeCell ref="B51:D51"/>
    <mergeCell ref="B52:D52"/>
    <mergeCell ref="C47:D47"/>
    <mergeCell ref="B48:D48"/>
    <mergeCell ref="B49:D49"/>
    <mergeCell ref="A3:L3"/>
    <mergeCell ref="A5:M5"/>
    <mergeCell ref="A1:H1"/>
    <mergeCell ref="B13:D13"/>
    <mergeCell ref="B14:D14"/>
    <mergeCell ref="K11:K12"/>
    <mergeCell ref="A11:A12"/>
    <mergeCell ref="B11:D12"/>
    <mergeCell ref="E11:E12"/>
    <mergeCell ref="H11:H12"/>
    <mergeCell ref="A8:L8"/>
    <mergeCell ref="A9:L9"/>
    <mergeCell ref="L11:L12"/>
  </mergeCells>
  <phoneticPr fontId="2" type="noConversion"/>
  <pageMargins left="0.45" right="0.5" top="0.63" bottom="0.76" header="0.4" footer="0.5"/>
  <pageSetup paperSize="9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5"/>
  <sheetViews>
    <sheetView tabSelected="1" workbookViewId="0">
      <selection activeCell="I4" sqref="I4"/>
    </sheetView>
  </sheetViews>
  <sheetFormatPr defaultRowHeight="13.2" x14ac:dyDescent="0.25"/>
  <cols>
    <col min="1" max="1" width="7.33203125" customWidth="1"/>
    <col min="2" max="2" width="20.33203125" customWidth="1"/>
    <col min="3" max="3" width="11.109375" customWidth="1"/>
    <col min="4" max="4" width="11.5546875" customWidth="1"/>
    <col min="6" max="6" width="10.5546875" customWidth="1"/>
    <col min="12" max="12" width="12" customWidth="1"/>
    <col min="14" max="14" width="9.33203125" customWidth="1"/>
    <col min="15" max="15" width="10.88671875" customWidth="1"/>
  </cols>
  <sheetData>
    <row r="1" spans="1:16" s="6" customFormat="1" ht="15.75" customHeight="1" x14ac:dyDescent="0.3">
      <c r="A1" s="197" t="s">
        <v>158</v>
      </c>
      <c r="B1" s="197"/>
      <c r="C1" s="197"/>
      <c r="D1" s="197"/>
      <c r="E1" s="197"/>
      <c r="F1" s="197"/>
      <c r="G1" s="73"/>
      <c r="H1" s="158"/>
      <c r="I1" s="158"/>
      <c r="J1" s="1"/>
      <c r="K1" s="32"/>
    </row>
    <row r="2" spans="1:16" s="12" customFormat="1" ht="10.5" customHeight="1" x14ac:dyDescent="0.3">
      <c r="A2" s="84" t="s">
        <v>150</v>
      </c>
      <c r="B2" s="1"/>
      <c r="C2" s="1"/>
      <c r="D2" s="1"/>
      <c r="E2" s="1"/>
      <c r="F2" s="1"/>
      <c r="G2" s="1"/>
      <c r="H2" s="1"/>
      <c r="I2" s="1"/>
      <c r="J2" s="1"/>
    </row>
    <row r="3" spans="1:16" s="12" customFormat="1" ht="15.75" customHeight="1" x14ac:dyDescent="0.3">
      <c r="A3" s="197" t="s">
        <v>156</v>
      </c>
      <c r="B3" s="197"/>
      <c r="C3" s="197"/>
      <c r="D3" s="197"/>
      <c r="E3" s="197"/>
      <c r="F3" s="197"/>
      <c r="G3" s="197"/>
      <c r="H3" s="197"/>
      <c r="I3" s="197"/>
      <c r="J3" s="72"/>
    </row>
    <row r="4" spans="1:16" s="12" customFormat="1" ht="10.5" customHeight="1" x14ac:dyDescent="0.3">
      <c r="A4" s="2"/>
      <c r="B4" s="1"/>
      <c r="C4" s="1"/>
      <c r="D4" s="1"/>
      <c r="E4" s="1"/>
      <c r="F4" s="1"/>
      <c r="G4" s="1"/>
      <c r="H4" s="1"/>
      <c r="I4" s="1"/>
      <c r="J4" s="1"/>
    </row>
    <row r="5" spans="1:16" s="12" customFormat="1" ht="15.75" customHeight="1" x14ac:dyDescent="0.3">
      <c r="A5" s="198" t="s">
        <v>163</v>
      </c>
      <c r="B5" s="198"/>
      <c r="C5" s="198"/>
      <c r="D5" s="198"/>
      <c r="E5" s="198"/>
      <c r="F5" s="198"/>
      <c r="G5" s="198"/>
      <c r="H5" s="198"/>
      <c r="I5" s="198"/>
      <c r="J5" s="198"/>
    </row>
    <row r="6" spans="1:16" s="12" customFormat="1" ht="10.5" customHeight="1" x14ac:dyDescent="0.3">
      <c r="A6" s="2" t="s">
        <v>162</v>
      </c>
      <c r="B6" s="1"/>
      <c r="C6" s="1"/>
      <c r="D6" s="1"/>
      <c r="E6" s="1"/>
      <c r="F6" s="1"/>
      <c r="G6" s="1"/>
      <c r="H6" s="1"/>
      <c r="I6" s="1"/>
      <c r="J6" s="1"/>
      <c r="N6" s="5"/>
      <c r="O6" s="6"/>
      <c r="P6" s="6"/>
    </row>
    <row r="7" spans="1:16" s="12" customFormat="1" ht="10.5" customHeight="1" x14ac:dyDescent="0.3">
      <c r="A7" s="2"/>
      <c r="B7" s="1"/>
      <c r="C7" s="1"/>
      <c r="D7" s="1"/>
      <c r="E7" s="1"/>
      <c r="F7" s="1"/>
      <c r="G7" s="1"/>
      <c r="H7" s="1"/>
      <c r="I7" s="1"/>
      <c r="J7" s="1"/>
      <c r="N7" s="5"/>
      <c r="O7" s="6"/>
      <c r="P7" s="6"/>
    </row>
    <row r="8" spans="1:16" ht="27.75" customHeight="1" x14ac:dyDescent="0.25">
      <c r="A8" s="238" t="s">
        <v>232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</row>
    <row r="9" spans="1:16" ht="15" customHeight="1" x14ac:dyDescent="0.25">
      <c r="A9" s="186"/>
      <c r="B9" s="186"/>
      <c r="C9" s="186"/>
      <c r="D9" s="186"/>
      <c r="E9" s="186"/>
      <c r="F9" s="291" t="s">
        <v>252</v>
      </c>
      <c r="G9" s="291"/>
      <c r="H9" s="291"/>
      <c r="I9" s="291"/>
      <c r="J9" s="291"/>
      <c r="K9" s="186"/>
      <c r="L9" s="186"/>
      <c r="M9" s="186"/>
      <c r="N9" s="186"/>
      <c r="O9" s="186"/>
      <c r="P9" s="186"/>
    </row>
    <row r="10" spans="1:16" ht="15.6" x14ac:dyDescent="0.25">
      <c r="A10" s="10"/>
    </row>
    <row r="11" spans="1:16" ht="21" customHeight="1" x14ac:dyDescent="0.25">
      <c r="A11" s="203" t="s">
        <v>83</v>
      </c>
      <c r="B11" s="239" t="s">
        <v>35</v>
      </c>
      <c r="C11" s="203" t="s">
        <v>84</v>
      </c>
      <c r="D11" s="203"/>
      <c r="E11" s="203"/>
      <c r="F11" s="203" t="s">
        <v>250</v>
      </c>
      <c r="G11" s="203" t="s">
        <v>233</v>
      </c>
      <c r="H11" s="203" t="s">
        <v>192</v>
      </c>
      <c r="I11" s="203" t="s">
        <v>234</v>
      </c>
      <c r="J11" s="203" t="s">
        <v>86</v>
      </c>
      <c r="K11" s="203" t="s">
        <v>149</v>
      </c>
      <c r="L11" s="203" t="s">
        <v>235</v>
      </c>
      <c r="M11" s="203" t="s">
        <v>87</v>
      </c>
      <c r="N11" s="203"/>
      <c r="O11" s="203" t="s">
        <v>194</v>
      </c>
      <c r="P11" s="203" t="s">
        <v>41</v>
      </c>
    </row>
    <row r="12" spans="1:16" ht="79.8" x14ac:dyDescent="0.25">
      <c r="A12" s="203"/>
      <c r="B12" s="239"/>
      <c r="C12" s="17" t="s">
        <v>236</v>
      </c>
      <c r="D12" s="17" t="s">
        <v>251</v>
      </c>
      <c r="E12" s="17" t="s">
        <v>237</v>
      </c>
      <c r="F12" s="203"/>
      <c r="G12" s="203"/>
      <c r="H12" s="203"/>
      <c r="I12" s="203"/>
      <c r="J12" s="203"/>
      <c r="K12" s="203"/>
      <c r="L12" s="203"/>
      <c r="M12" s="17" t="s">
        <v>88</v>
      </c>
      <c r="N12" s="17" t="s">
        <v>238</v>
      </c>
      <c r="O12" s="203"/>
      <c r="P12" s="203"/>
    </row>
    <row r="13" spans="1:16" x14ac:dyDescent="0.25">
      <c r="A13" s="159">
        <v>1</v>
      </c>
      <c r="B13" s="18">
        <v>2</v>
      </c>
      <c r="C13" s="159">
        <v>3</v>
      </c>
      <c r="D13" s="18">
        <v>4</v>
      </c>
      <c r="E13" s="18">
        <v>5</v>
      </c>
      <c r="F13" s="159">
        <v>6</v>
      </c>
      <c r="G13" s="18">
        <v>7</v>
      </c>
      <c r="H13" s="18">
        <v>8</v>
      </c>
      <c r="I13" s="159">
        <v>9</v>
      </c>
      <c r="J13" s="159">
        <v>10</v>
      </c>
      <c r="K13" s="159">
        <v>11</v>
      </c>
      <c r="L13" s="159">
        <v>12</v>
      </c>
      <c r="M13" s="159">
        <v>13</v>
      </c>
      <c r="N13" s="159">
        <v>14</v>
      </c>
      <c r="O13" s="159">
        <v>15</v>
      </c>
      <c r="P13" s="159">
        <v>16</v>
      </c>
    </row>
    <row r="14" spans="1:16" ht="96" customHeight="1" x14ac:dyDescent="0.25">
      <c r="A14" s="159" t="s">
        <v>6</v>
      </c>
      <c r="B14" s="160" t="s">
        <v>239</v>
      </c>
      <c r="C14" s="159"/>
      <c r="D14" s="18"/>
      <c r="E14" s="18"/>
      <c r="F14" s="171">
        <v>1113168</v>
      </c>
      <c r="G14" s="170"/>
      <c r="H14" s="169"/>
      <c r="I14" s="169"/>
      <c r="J14" s="171">
        <v>172028</v>
      </c>
      <c r="K14" s="171"/>
      <c r="L14" s="159"/>
      <c r="M14" s="159"/>
      <c r="N14" s="159"/>
      <c r="O14" s="159"/>
      <c r="P14" s="178">
        <f>SUM(F14:O14)</f>
        <v>1285196</v>
      </c>
    </row>
    <row r="15" spans="1:16" ht="98.25" customHeight="1" x14ac:dyDescent="0.25">
      <c r="A15" s="159" t="s">
        <v>19</v>
      </c>
      <c r="B15" s="160" t="s">
        <v>240</v>
      </c>
      <c r="C15" s="17"/>
      <c r="D15" s="18"/>
      <c r="E15" s="18"/>
      <c r="F15" s="125">
        <v>1103708</v>
      </c>
      <c r="G15" s="170"/>
      <c r="H15" s="170"/>
      <c r="I15" s="170"/>
      <c r="J15" s="125">
        <v>150532</v>
      </c>
      <c r="K15" s="125"/>
      <c r="L15" s="18"/>
      <c r="M15" s="18"/>
      <c r="N15" s="17"/>
      <c r="O15" s="17"/>
      <c r="P15" s="178">
        <f>SUM(F15:O15)</f>
        <v>1254240</v>
      </c>
    </row>
  </sheetData>
  <mergeCells count="18">
    <mergeCell ref="O11:O12"/>
    <mergeCell ref="F9:J9"/>
    <mergeCell ref="A1:F1"/>
    <mergeCell ref="A3:I3"/>
    <mergeCell ref="A5:J5"/>
    <mergeCell ref="A8:P8"/>
    <mergeCell ref="A11:A12"/>
    <mergeCell ref="B11:B12"/>
    <mergeCell ref="C11:E11"/>
    <mergeCell ref="F11:F12"/>
    <mergeCell ref="G11:G12"/>
    <mergeCell ref="H11:H12"/>
    <mergeCell ref="P11:P12"/>
    <mergeCell ref="I11:I12"/>
    <mergeCell ref="J11:J12"/>
    <mergeCell ref="K11:K12"/>
    <mergeCell ref="L11:L12"/>
    <mergeCell ref="M11:N11"/>
  </mergeCells>
  <pageMargins left="0.7" right="0.7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58"/>
  <sheetViews>
    <sheetView showZeros="0" workbookViewId="0">
      <selection activeCell="T13" sqref="T13"/>
    </sheetView>
  </sheetViews>
  <sheetFormatPr defaultColWidth="9.109375" defaultRowHeight="13.2" x14ac:dyDescent="0.25"/>
  <cols>
    <col min="1" max="1" width="5.44140625" style="16" customWidth="1"/>
    <col min="2" max="2" width="0.33203125" style="16" customWidth="1"/>
    <col min="3" max="3" width="2" style="16" customWidth="1"/>
    <col min="4" max="4" width="35.109375" style="16" customWidth="1"/>
    <col min="5" max="5" width="10.6640625" style="16" customWidth="1"/>
    <col min="6" max="6" width="12.33203125" style="16" customWidth="1"/>
    <col min="7" max="7" width="10.6640625" style="16" customWidth="1"/>
    <col min="8" max="8" width="15.44140625" style="16" customWidth="1"/>
    <col min="9" max="9" width="14.5546875" style="16" customWidth="1"/>
    <col min="10" max="12" width="10.6640625" style="16" customWidth="1"/>
    <col min="13" max="13" width="11.109375" style="16" customWidth="1"/>
    <col min="14" max="14" width="8.6640625" style="31" customWidth="1"/>
    <col min="15" max="16384" width="9.109375" style="31"/>
  </cols>
  <sheetData>
    <row r="1" spans="1:20" ht="15.6" x14ac:dyDescent="0.3">
      <c r="A1" s="108" t="s">
        <v>160</v>
      </c>
      <c r="B1" s="109"/>
      <c r="C1" s="109"/>
      <c r="D1" s="109"/>
      <c r="J1" s="15"/>
    </row>
    <row r="2" spans="1:20" s="12" customFormat="1" ht="10.5" customHeight="1" x14ac:dyDescent="0.3">
      <c r="A2" s="84" t="s">
        <v>150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0" s="12" customFormat="1" ht="15.75" customHeight="1" x14ac:dyDescent="0.3">
      <c r="A3" s="197" t="s">
        <v>156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72"/>
    </row>
    <row r="4" spans="1:20" s="12" customFormat="1" ht="10.5" customHeight="1" x14ac:dyDescent="0.3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0" s="12" customFormat="1" ht="15.75" customHeight="1" x14ac:dyDescent="0.3">
      <c r="A5" s="198" t="s">
        <v>163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</row>
    <row r="6" spans="1:20" s="12" customFormat="1" ht="10.5" customHeight="1" x14ac:dyDescent="0.3">
      <c r="A6" s="2" t="s">
        <v>162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S6" s="6"/>
      <c r="T6" s="6"/>
    </row>
    <row r="7" spans="1:20" ht="6" customHeight="1" x14ac:dyDescent="0.25"/>
    <row r="8" spans="1:20" ht="10.5" customHeight="1" x14ac:dyDescent="0.25">
      <c r="D8" s="246"/>
      <c r="E8" s="246"/>
      <c r="F8" s="246"/>
      <c r="G8" s="246"/>
      <c r="H8" s="246"/>
      <c r="I8" s="246"/>
      <c r="J8" s="246"/>
      <c r="K8" s="246"/>
      <c r="L8" s="246"/>
      <c r="M8" s="246"/>
    </row>
    <row r="9" spans="1:20" ht="12.75" customHeight="1" x14ac:dyDescent="0.25">
      <c r="A9" s="247" t="s">
        <v>114</v>
      </c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</row>
    <row r="10" spans="1:20" ht="12.75" customHeight="1" x14ac:dyDescent="0.25">
      <c r="A10" s="116"/>
      <c r="B10" s="116"/>
      <c r="C10" s="116"/>
      <c r="D10" s="116"/>
      <c r="E10" s="219" t="s">
        <v>252</v>
      </c>
      <c r="F10" s="219"/>
      <c r="G10" s="219"/>
      <c r="H10" s="219"/>
      <c r="I10" s="219"/>
      <c r="J10" s="219"/>
      <c r="K10" s="116"/>
      <c r="L10" s="116"/>
      <c r="M10" s="116"/>
    </row>
    <row r="11" spans="1:20" ht="14.25" customHeight="1" x14ac:dyDescent="0.25">
      <c r="M11" s="98"/>
    </row>
    <row r="12" spans="1:20" ht="27" customHeight="1" x14ac:dyDescent="0.25">
      <c r="A12" s="240" t="s">
        <v>0</v>
      </c>
      <c r="B12" s="249" t="s">
        <v>35</v>
      </c>
      <c r="C12" s="250"/>
      <c r="D12" s="251"/>
      <c r="E12" s="240" t="s">
        <v>115</v>
      </c>
      <c r="F12" s="240" t="s">
        <v>116</v>
      </c>
      <c r="G12" s="240" t="s">
        <v>117</v>
      </c>
      <c r="H12" s="240"/>
      <c r="I12" s="240"/>
      <c r="J12" s="240" t="s">
        <v>118</v>
      </c>
      <c r="K12" s="240"/>
      <c r="L12" s="255" t="s">
        <v>119</v>
      </c>
      <c r="M12" s="240" t="s">
        <v>41</v>
      </c>
    </row>
    <row r="13" spans="1:20" ht="78" customHeight="1" x14ac:dyDescent="0.25">
      <c r="A13" s="248"/>
      <c r="B13" s="252"/>
      <c r="C13" s="253"/>
      <c r="D13" s="254"/>
      <c r="E13" s="240"/>
      <c r="F13" s="240"/>
      <c r="G13" s="39" t="s">
        <v>168</v>
      </c>
      <c r="H13" s="39" t="s">
        <v>244</v>
      </c>
      <c r="I13" s="39" t="s">
        <v>117</v>
      </c>
      <c r="J13" s="39" t="s">
        <v>245</v>
      </c>
      <c r="K13" s="39" t="s">
        <v>246</v>
      </c>
      <c r="L13" s="256"/>
      <c r="M13" s="240"/>
    </row>
    <row r="14" spans="1:20" x14ac:dyDescent="0.25">
      <c r="A14" s="40">
        <v>1</v>
      </c>
      <c r="B14" s="41"/>
      <c r="C14" s="42"/>
      <c r="D14" s="43">
        <v>2</v>
      </c>
      <c r="E14" s="44">
        <v>3</v>
      </c>
      <c r="F14" s="44">
        <v>4</v>
      </c>
      <c r="G14" s="44">
        <v>5</v>
      </c>
      <c r="H14" s="44">
        <v>6</v>
      </c>
      <c r="I14" s="44">
        <v>7</v>
      </c>
      <c r="J14" s="44">
        <v>8</v>
      </c>
      <c r="K14" s="44">
        <v>9</v>
      </c>
      <c r="L14" s="44">
        <v>10</v>
      </c>
      <c r="M14" s="38">
        <v>11</v>
      </c>
    </row>
    <row r="15" spans="1:20" ht="24.9" customHeight="1" x14ac:dyDescent="0.25">
      <c r="A15" s="45" t="s">
        <v>6</v>
      </c>
      <c r="B15" s="241" t="s">
        <v>89</v>
      </c>
      <c r="C15" s="242"/>
      <c r="D15" s="243"/>
      <c r="E15" s="136"/>
      <c r="F15" s="65">
        <v>43966</v>
      </c>
      <c r="G15" s="137"/>
      <c r="H15" s="137"/>
      <c r="I15" s="65">
        <v>3533</v>
      </c>
      <c r="J15" s="137"/>
      <c r="K15" s="137"/>
      <c r="L15" s="137"/>
      <c r="M15" s="65">
        <f>SUM(E15:L15)</f>
        <v>47499</v>
      </c>
    </row>
    <row r="16" spans="1:20" ht="24" customHeight="1" x14ac:dyDescent="0.25">
      <c r="A16" s="47" t="s">
        <v>19</v>
      </c>
      <c r="B16" s="48"/>
      <c r="C16" s="93" t="s">
        <v>120</v>
      </c>
      <c r="D16" s="49"/>
      <c r="E16" s="136">
        <v>0</v>
      </c>
      <c r="F16" s="63">
        <v>11979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f t="shared" ref="M16:M52" si="0">SUM(E16:L16)</f>
        <v>11979</v>
      </c>
    </row>
    <row r="17" spans="1:15" ht="24" customHeight="1" x14ac:dyDescent="0.25">
      <c r="A17" s="50" t="s">
        <v>21</v>
      </c>
      <c r="B17" s="51"/>
      <c r="C17" s="42"/>
      <c r="D17" s="94" t="s">
        <v>91</v>
      </c>
      <c r="E17" s="136"/>
      <c r="F17" s="63">
        <v>11979</v>
      </c>
      <c r="G17" s="63"/>
      <c r="H17" s="63"/>
      <c r="I17" s="63"/>
      <c r="J17" s="63"/>
      <c r="K17" s="138"/>
      <c r="L17" s="138"/>
      <c r="M17" s="63">
        <f t="shared" si="0"/>
        <v>11979</v>
      </c>
    </row>
    <row r="18" spans="1:15" ht="24" customHeight="1" x14ac:dyDescent="0.25">
      <c r="A18" s="53" t="s">
        <v>23</v>
      </c>
      <c r="B18" s="42"/>
      <c r="C18" s="42"/>
      <c r="D18" s="113" t="s">
        <v>92</v>
      </c>
      <c r="E18" s="136"/>
      <c r="F18" s="63"/>
      <c r="G18" s="63"/>
      <c r="H18" s="63"/>
      <c r="I18" s="63"/>
      <c r="J18" s="63"/>
      <c r="K18" s="138"/>
      <c r="L18" s="138"/>
      <c r="M18" s="174">
        <f t="shared" si="0"/>
        <v>0</v>
      </c>
    </row>
    <row r="19" spans="1:15" ht="24" customHeight="1" x14ac:dyDescent="0.25">
      <c r="A19" s="130" t="s">
        <v>169</v>
      </c>
      <c r="C19" s="42"/>
      <c r="D19" s="113" t="s">
        <v>170</v>
      </c>
      <c r="E19" s="136"/>
      <c r="F19" s="63"/>
      <c r="G19" s="63"/>
      <c r="H19" s="63"/>
      <c r="I19" s="63"/>
      <c r="J19" s="63"/>
      <c r="K19" s="138"/>
      <c r="L19" s="138"/>
      <c r="M19" s="174">
        <f t="shared" si="0"/>
        <v>0</v>
      </c>
    </row>
    <row r="20" spans="1:15" ht="28.5" customHeight="1" x14ac:dyDescent="0.25">
      <c r="A20" s="54" t="s">
        <v>29</v>
      </c>
      <c r="B20" s="55"/>
      <c r="C20" s="244" t="s">
        <v>121</v>
      </c>
      <c r="D20" s="245"/>
      <c r="E20" s="136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173">
        <f t="shared" si="0"/>
        <v>0</v>
      </c>
    </row>
    <row r="21" spans="1:15" ht="14.1" customHeight="1" x14ac:dyDescent="0.25">
      <c r="A21" s="50" t="s">
        <v>50</v>
      </c>
      <c r="B21" s="41"/>
      <c r="C21" s="42"/>
      <c r="D21" s="52" t="s">
        <v>94</v>
      </c>
      <c r="E21" s="136"/>
      <c r="F21" s="63"/>
      <c r="G21" s="63"/>
      <c r="H21" s="63"/>
      <c r="I21" s="63"/>
      <c r="J21" s="63"/>
      <c r="K21" s="63"/>
      <c r="L21" s="63"/>
      <c r="M21" s="174">
        <f t="shared" si="0"/>
        <v>0</v>
      </c>
    </row>
    <row r="22" spans="1:15" ht="14.1" customHeight="1" x14ac:dyDescent="0.25">
      <c r="A22" s="50" t="s">
        <v>52</v>
      </c>
      <c r="B22" s="41"/>
      <c r="C22" s="42"/>
      <c r="D22" s="52" t="s">
        <v>95</v>
      </c>
      <c r="E22" s="136"/>
      <c r="F22" s="63"/>
      <c r="G22" s="63"/>
      <c r="H22" s="63"/>
      <c r="I22" s="63"/>
      <c r="J22" s="63"/>
      <c r="K22" s="63"/>
      <c r="L22" s="63"/>
      <c r="M22" s="174">
        <f t="shared" si="0"/>
        <v>0</v>
      </c>
    </row>
    <row r="23" spans="1:15" ht="14.1" customHeight="1" x14ac:dyDescent="0.25">
      <c r="A23" s="50" t="s">
        <v>54</v>
      </c>
      <c r="B23" s="41"/>
      <c r="C23" s="42"/>
      <c r="D23" s="52" t="s">
        <v>96</v>
      </c>
      <c r="E23" s="136"/>
      <c r="F23" s="63"/>
      <c r="G23" s="63"/>
      <c r="H23" s="63"/>
      <c r="I23" s="63"/>
      <c r="J23" s="63"/>
      <c r="K23" s="63"/>
      <c r="L23" s="63"/>
      <c r="M23" s="174">
        <f t="shared" si="0"/>
        <v>0</v>
      </c>
    </row>
    <row r="24" spans="1:15" ht="24" customHeight="1" x14ac:dyDescent="0.25">
      <c r="A24" s="47" t="s">
        <v>58</v>
      </c>
      <c r="B24" s="131"/>
      <c r="C24" s="95" t="s">
        <v>59</v>
      </c>
      <c r="D24" s="56"/>
      <c r="E24" s="136"/>
      <c r="F24" s="63"/>
      <c r="G24" s="63"/>
      <c r="H24" s="63"/>
      <c r="I24" s="63"/>
      <c r="J24" s="63"/>
      <c r="K24" s="138"/>
      <c r="L24" s="138"/>
      <c r="M24" s="174">
        <f t="shared" si="0"/>
        <v>0</v>
      </c>
    </row>
    <row r="25" spans="1:15" ht="24" customHeight="1" x14ac:dyDescent="0.25">
      <c r="A25" s="47" t="s">
        <v>60</v>
      </c>
      <c r="B25" s="131"/>
      <c r="C25" s="93" t="s">
        <v>171</v>
      </c>
      <c r="D25" s="56"/>
      <c r="E25" s="136"/>
      <c r="F25" s="63"/>
      <c r="G25" s="63"/>
      <c r="H25" s="63"/>
      <c r="I25" s="63"/>
      <c r="J25" s="63"/>
      <c r="K25" s="138"/>
      <c r="L25" s="138"/>
      <c r="M25" s="174">
        <f t="shared" si="0"/>
        <v>0</v>
      </c>
    </row>
    <row r="26" spans="1:15" ht="39" customHeight="1" x14ac:dyDescent="0.25">
      <c r="A26" s="45" t="s">
        <v>62</v>
      </c>
      <c r="B26" s="257" t="s">
        <v>172</v>
      </c>
      <c r="C26" s="258"/>
      <c r="D26" s="259"/>
      <c r="E26" s="136">
        <v>0</v>
      </c>
      <c r="F26" s="65">
        <f>F15+F16-F20+F24-F25</f>
        <v>55945</v>
      </c>
      <c r="G26" s="65">
        <f t="shared" ref="G26:M26" si="1">G15+G16-G20+G24-G25</f>
        <v>0</v>
      </c>
      <c r="H26" s="65">
        <f t="shared" si="1"/>
        <v>0</v>
      </c>
      <c r="I26" s="65">
        <f t="shared" si="1"/>
        <v>3533</v>
      </c>
      <c r="J26" s="65">
        <f t="shared" si="1"/>
        <v>0</v>
      </c>
      <c r="K26" s="65">
        <f t="shared" si="1"/>
        <v>0</v>
      </c>
      <c r="L26" s="65">
        <f t="shared" si="1"/>
        <v>0</v>
      </c>
      <c r="M26" s="65">
        <f t="shared" si="1"/>
        <v>59478</v>
      </c>
    </row>
    <row r="27" spans="1:15" ht="53.25" customHeight="1" x14ac:dyDescent="0.25">
      <c r="A27" s="132" t="s">
        <v>173</v>
      </c>
      <c r="B27" s="46"/>
      <c r="C27" s="129"/>
      <c r="D27" s="58" t="s">
        <v>247</v>
      </c>
      <c r="E27" s="64"/>
      <c r="F27" s="63">
        <v>23916</v>
      </c>
      <c r="G27" s="139"/>
      <c r="H27" s="140"/>
      <c r="I27" s="63"/>
      <c r="J27" s="140"/>
      <c r="K27" s="140"/>
      <c r="L27" s="139"/>
      <c r="M27" s="63">
        <f t="shared" si="0"/>
        <v>23916</v>
      </c>
    </row>
    <row r="28" spans="1:15" ht="24" customHeight="1" x14ac:dyDescent="0.25">
      <c r="A28" s="45" t="s">
        <v>64</v>
      </c>
      <c r="B28" s="263" t="s">
        <v>122</v>
      </c>
      <c r="C28" s="264"/>
      <c r="D28" s="265"/>
      <c r="E28" s="92" t="s">
        <v>33</v>
      </c>
      <c r="F28" s="65">
        <v>27414</v>
      </c>
      <c r="G28" s="137"/>
      <c r="H28" s="162" t="s">
        <v>33</v>
      </c>
      <c r="I28" s="65">
        <v>884</v>
      </c>
      <c r="J28" s="162" t="s">
        <v>33</v>
      </c>
      <c r="K28" s="162" t="s">
        <v>33</v>
      </c>
      <c r="L28" s="137"/>
      <c r="M28" s="65">
        <f t="shared" si="0"/>
        <v>28298</v>
      </c>
    </row>
    <row r="29" spans="1:15" ht="24" customHeight="1" x14ac:dyDescent="0.25">
      <c r="A29" s="47" t="s">
        <v>66</v>
      </c>
      <c r="B29" s="46"/>
      <c r="C29" s="264" t="s">
        <v>248</v>
      </c>
      <c r="D29" s="265"/>
      <c r="E29" s="92" t="s">
        <v>33</v>
      </c>
      <c r="F29" s="65"/>
      <c r="G29" s="65"/>
      <c r="H29" s="92" t="s">
        <v>33</v>
      </c>
      <c r="I29" s="65"/>
      <c r="J29" s="92" t="s">
        <v>33</v>
      </c>
      <c r="K29" s="92" t="s">
        <v>33</v>
      </c>
      <c r="L29" s="65"/>
      <c r="M29" s="173">
        <f t="shared" si="0"/>
        <v>0</v>
      </c>
    </row>
    <row r="30" spans="1:15" ht="26.25" customHeight="1" x14ac:dyDescent="0.25">
      <c r="A30" s="47" t="s">
        <v>68</v>
      </c>
      <c r="B30" s="48"/>
      <c r="C30" s="266" t="s">
        <v>123</v>
      </c>
      <c r="D30" s="267"/>
      <c r="E30" s="92" t="s">
        <v>33</v>
      </c>
      <c r="F30" s="65">
        <v>4042</v>
      </c>
      <c r="G30" s="137"/>
      <c r="H30" s="162" t="s">
        <v>33</v>
      </c>
      <c r="I30" s="65">
        <v>662</v>
      </c>
      <c r="J30" s="162" t="s">
        <v>33</v>
      </c>
      <c r="K30" s="162" t="s">
        <v>33</v>
      </c>
      <c r="L30" s="137"/>
      <c r="M30" s="65">
        <f t="shared" si="0"/>
        <v>4704</v>
      </c>
      <c r="O30" s="185"/>
    </row>
    <row r="31" spans="1:15" ht="24.9" customHeight="1" x14ac:dyDescent="0.25">
      <c r="A31" s="47" t="s">
        <v>70</v>
      </c>
      <c r="B31" s="48"/>
      <c r="C31" s="266" t="s">
        <v>124</v>
      </c>
      <c r="D31" s="265"/>
      <c r="E31" s="92" t="s">
        <v>33</v>
      </c>
      <c r="F31" s="65"/>
      <c r="G31" s="65">
        <v>0</v>
      </c>
      <c r="H31" s="92" t="s">
        <v>33</v>
      </c>
      <c r="I31" s="65">
        <v>0</v>
      </c>
      <c r="J31" s="92" t="s">
        <v>33</v>
      </c>
      <c r="K31" s="92" t="s">
        <v>33</v>
      </c>
      <c r="L31" s="65">
        <v>0</v>
      </c>
      <c r="M31" s="173">
        <f t="shared" si="0"/>
        <v>0</v>
      </c>
    </row>
    <row r="32" spans="1:15" ht="14.1" customHeight="1" x14ac:dyDescent="0.25">
      <c r="A32" s="50" t="s">
        <v>174</v>
      </c>
      <c r="B32" s="51"/>
      <c r="C32" s="57"/>
      <c r="D32" s="58" t="s">
        <v>94</v>
      </c>
      <c r="E32" s="64" t="s">
        <v>33</v>
      </c>
      <c r="F32" s="63"/>
      <c r="G32" s="63"/>
      <c r="H32" s="64" t="s">
        <v>33</v>
      </c>
      <c r="I32" s="63"/>
      <c r="J32" s="64" t="s">
        <v>33</v>
      </c>
      <c r="K32" s="64" t="s">
        <v>33</v>
      </c>
      <c r="L32" s="63"/>
      <c r="M32" s="174">
        <f t="shared" si="0"/>
        <v>0</v>
      </c>
    </row>
    <row r="33" spans="1:13" ht="14.1" customHeight="1" x14ac:dyDescent="0.25">
      <c r="A33" s="50" t="s">
        <v>175</v>
      </c>
      <c r="B33" s="51"/>
      <c r="C33" s="57"/>
      <c r="D33" s="58" t="s">
        <v>95</v>
      </c>
      <c r="E33" s="64" t="s">
        <v>33</v>
      </c>
      <c r="F33" s="63"/>
      <c r="G33" s="63"/>
      <c r="H33" s="64" t="s">
        <v>33</v>
      </c>
      <c r="I33" s="63"/>
      <c r="J33" s="64" t="s">
        <v>33</v>
      </c>
      <c r="K33" s="64" t="s">
        <v>33</v>
      </c>
      <c r="L33" s="63"/>
      <c r="M33" s="174">
        <f t="shared" si="0"/>
        <v>0</v>
      </c>
    </row>
    <row r="34" spans="1:13" ht="14.1" customHeight="1" x14ac:dyDescent="0.25">
      <c r="A34" s="50" t="s">
        <v>176</v>
      </c>
      <c r="B34" s="51"/>
      <c r="C34" s="57"/>
      <c r="D34" s="58" t="s">
        <v>96</v>
      </c>
      <c r="E34" s="64" t="s">
        <v>33</v>
      </c>
      <c r="F34" s="63"/>
      <c r="G34" s="63"/>
      <c r="H34" s="64" t="s">
        <v>33</v>
      </c>
      <c r="I34" s="63"/>
      <c r="J34" s="64" t="s">
        <v>33</v>
      </c>
      <c r="K34" s="64" t="s">
        <v>33</v>
      </c>
      <c r="L34" s="63"/>
      <c r="M34" s="174">
        <f t="shared" si="0"/>
        <v>0</v>
      </c>
    </row>
    <row r="35" spans="1:13" ht="13.5" customHeight="1" x14ac:dyDescent="0.25">
      <c r="A35" s="40" t="s">
        <v>76</v>
      </c>
      <c r="B35" s="41"/>
      <c r="C35" s="133" t="s">
        <v>59</v>
      </c>
      <c r="D35" s="52"/>
      <c r="E35" s="64" t="s">
        <v>33</v>
      </c>
      <c r="F35" s="138"/>
      <c r="G35" s="138"/>
      <c r="H35" s="64" t="s">
        <v>33</v>
      </c>
      <c r="I35" s="138"/>
      <c r="J35" s="64" t="s">
        <v>33</v>
      </c>
      <c r="K35" s="64" t="s">
        <v>33</v>
      </c>
      <c r="L35" s="63"/>
      <c r="M35" s="174">
        <f t="shared" si="0"/>
        <v>0</v>
      </c>
    </row>
    <row r="36" spans="1:13" ht="24" customHeight="1" x14ac:dyDescent="0.25">
      <c r="A36" s="45" t="s">
        <v>78</v>
      </c>
      <c r="B36" s="131"/>
      <c r="C36" s="93" t="s">
        <v>171</v>
      </c>
      <c r="D36" s="56"/>
      <c r="E36" s="64" t="s">
        <v>33</v>
      </c>
      <c r="F36" s="138"/>
      <c r="G36" s="138"/>
      <c r="H36" s="64" t="s">
        <v>33</v>
      </c>
      <c r="I36" s="138"/>
      <c r="J36" s="64" t="s">
        <v>33</v>
      </c>
      <c r="K36" s="64" t="s">
        <v>33</v>
      </c>
      <c r="L36" s="63"/>
      <c r="M36" s="174">
        <f t="shared" si="0"/>
        <v>0</v>
      </c>
    </row>
    <row r="37" spans="1:13" ht="24.9" customHeight="1" x14ac:dyDescent="0.25">
      <c r="A37" s="45" t="s">
        <v>79</v>
      </c>
      <c r="B37" s="263" t="s">
        <v>177</v>
      </c>
      <c r="C37" s="268"/>
      <c r="D37" s="269"/>
      <c r="E37" s="64" t="s">
        <v>33</v>
      </c>
      <c r="F37" s="63">
        <f>F28+F29+F30-F31+F35+F36</f>
        <v>31456</v>
      </c>
      <c r="G37" s="63">
        <f t="shared" ref="G37:M37" si="2">G28+G29+G30-G31+G35+G36</f>
        <v>0</v>
      </c>
      <c r="H37" s="64" t="s">
        <v>33</v>
      </c>
      <c r="I37" s="63">
        <f t="shared" si="2"/>
        <v>1546</v>
      </c>
      <c r="J37" s="64" t="s">
        <v>33</v>
      </c>
      <c r="K37" s="64" t="s">
        <v>33</v>
      </c>
      <c r="L37" s="63">
        <f t="shared" si="2"/>
        <v>0</v>
      </c>
      <c r="M37" s="63">
        <f t="shared" si="2"/>
        <v>33002</v>
      </c>
    </row>
    <row r="38" spans="1:13" ht="24.9" customHeight="1" x14ac:dyDescent="0.25">
      <c r="A38" s="47" t="s">
        <v>80</v>
      </c>
      <c r="B38" s="241" t="s">
        <v>99</v>
      </c>
      <c r="C38" s="242"/>
      <c r="D38" s="243"/>
      <c r="E38" s="136"/>
      <c r="F38" s="136"/>
      <c r="G38" s="136"/>
      <c r="H38" s="136"/>
      <c r="I38" s="136"/>
      <c r="J38" s="136"/>
      <c r="K38" s="136"/>
      <c r="L38" s="136"/>
      <c r="M38" s="175">
        <f t="shared" si="0"/>
        <v>0</v>
      </c>
    </row>
    <row r="39" spans="1:13" ht="23.25" customHeight="1" x14ac:dyDescent="0.25">
      <c r="A39" s="47" t="s">
        <v>101</v>
      </c>
      <c r="B39" s="46"/>
      <c r="C39" s="264" t="s">
        <v>178</v>
      </c>
      <c r="D39" s="265"/>
      <c r="E39" s="136"/>
      <c r="F39" s="136"/>
      <c r="G39" s="136"/>
      <c r="H39" s="136"/>
      <c r="I39" s="136"/>
      <c r="J39" s="136"/>
      <c r="K39" s="136"/>
      <c r="L39" s="136"/>
      <c r="M39" s="175">
        <f t="shared" si="0"/>
        <v>0</v>
      </c>
    </row>
    <row r="40" spans="1:13" ht="27.75" customHeight="1" x14ac:dyDescent="0.25">
      <c r="A40" s="47" t="s">
        <v>103</v>
      </c>
      <c r="B40" s="48"/>
      <c r="C40" s="276" t="s">
        <v>125</v>
      </c>
      <c r="D40" s="225"/>
      <c r="E40" s="136"/>
      <c r="F40" s="136"/>
      <c r="G40" s="136"/>
      <c r="H40" s="136"/>
      <c r="I40" s="136"/>
      <c r="J40" s="136"/>
      <c r="K40" s="136"/>
      <c r="L40" s="136"/>
      <c r="M40" s="175">
        <f t="shared" si="0"/>
        <v>0</v>
      </c>
    </row>
    <row r="41" spans="1:13" ht="26.25" customHeight="1" x14ac:dyDescent="0.25">
      <c r="A41" s="47" t="s">
        <v>105</v>
      </c>
      <c r="B41" s="48"/>
      <c r="C41" s="266" t="s">
        <v>102</v>
      </c>
      <c r="D41" s="265"/>
      <c r="E41" s="136"/>
      <c r="F41" s="136"/>
      <c r="G41" s="136"/>
      <c r="H41" s="136"/>
      <c r="I41" s="136"/>
      <c r="J41" s="136"/>
      <c r="K41" s="136"/>
      <c r="L41" s="136"/>
      <c r="M41" s="175">
        <f t="shared" si="0"/>
        <v>0</v>
      </c>
    </row>
    <row r="42" spans="1:13" ht="24.9" customHeight="1" x14ac:dyDescent="0.25">
      <c r="A42" s="45" t="s">
        <v>106</v>
      </c>
      <c r="B42" s="48"/>
      <c r="C42" s="266" t="s">
        <v>126</v>
      </c>
      <c r="D42" s="265"/>
      <c r="E42" s="136">
        <v>0</v>
      </c>
      <c r="F42" s="136">
        <v>0</v>
      </c>
      <c r="G42" s="136">
        <v>0</v>
      </c>
      <c r="H42" s="136">
        <v>0</v>
      </c>
      <c r="I42" s="136"/>
      <c r="J42" s="136">
        <v>0</v>
      </c>
      <c r="K42" s="136">
        <v>0</v>
      </c>
      <c r="L42" s="136">
        <v>0</v>
      </c>
      <c r="M42" s="175">
        <f t="shared" si="0"/>
        <v>0</v>
      </c>
    </row>
    <row r="43" spans="1:13" ht="14.1" customHeight="1" x14ac:dyDescent="0.25">
      <c r="A43" s="50" t="s">
        <v>179</v>
      </c>
      <c r="B43" s="51"/>
      <c r="C43" s="57"/>
      <c r="D43" s="58" t="s">
        <v>94</v>
      </c>
      <c r="E43" s="136"/>
      <c r="F43" s="136"/>
      <c r="G43" s="136"/>
      <c r="H43" s="136"/>
      <c r="I43" s="136"/>
      <c r="J43" s="136"/>
      <c r="K43" s="136"/>
      <c r="L43" s="136"/>
      <c r="M43" s="175">
        <f t="shared" si="0"/>
        <v>0</v>
      </c>
    </row>
    <row r="44" spans="1:13" ht="14.1" customHeight="1" x14ac:dyDescent="0.25">
      <c r="A44" s="50" t="s">
        <v>180</v>
      </c>
      <c r="B44" s="51"/>
      <c r="C44" s="57"/>
      <c r="D44" s="58" t="s">
        <v>95</v>
      </c>
      <c r="E44" s="136"/>
      <c r="F44" s="136"/>
      <c r="G44" s="136"/>
      <c r="H44" s="136"/>
      <c r="I44" s="136"/>
      <c r="J44" s="136"/>
      <c r="K44" s="136"/>
      <c r="L44" s="136"/>
      <c r="M44" s="175">
        <f t="shared" si="0"/>
        <v>0</v>
      </c>
    </row>
    <row r="45" spans="1:13" ht="14.1" customHeight="1" x14ac:dyDescent="0.25">
      <c r="A45" s="50" t="s">
        <v>181</v>
      </c>
      <c r="B45" s="51"/>
      <c r="C45" s="57"/>
      <c r="D45" s="58" t="s">
        <v>96</v>
      </c>
      <c r="E45" s="136"/>
      <c r="F45" s="136"/>
      <c r="G45" s="136"/>
      <c r="H45" s="136"/>
      <c r="I45" s="136"/>
      <c r="J45" s="136"/>
      <c r="K45" s="136"/>
      <c r="L45" s="136"/>
      <c r="M45" s="175">
        <f t="shared" si="0"/>
        <v>0</v>
      </c>
    </row>
    <row r="46" spans="1:13" ht="24" customHeight="1" x14ac:dyDescent="0.25">
      <c r="A46" s="47" t="s">
        <v>107</v>
      </c>
      <c r="B46" s="48"/>
      <c r="C46" s="96" t="s">
        <v>59</v>
      </c>
      <c r="D46" s="49"/>
      <c r="E46" s="136"/>
      <c r="F46" s="136"/>
      <c r="G46" s="136"/>
      <c r="H46" s="136"/>
      <c r="I46" s="136"/>
      <c r="J46" s="136"/>
      <c r="K46" s="136"/>
      <c r="L46" s="136"/>
      <c r="M46" s="175">
        <f t="shared" si="0"/>
        <v>0</v>
      </c>
    </row>
    <row r="47" spans="1:13" ht="24" customHeight="1" x14ac:dyDescent="0.25">
      <c r="A47" s="47" t="s">
        <v>108</v>
      </c>
      <c r="B47" s="48"/>
      <c r="C47" s="134" t="s">
        <v>171</v>
      </c>
      <c r="D47" s="49"/>
      <c r="E47" s="136"/>
      <c r="F47" s="136"/>
      <c r="G47" s="136"/>
      <c r="H47" s="136"/>
      <c r="I47" s="136"/>
      <c r="J47" s="136"/>
      <c r="K47" s="136"/>
      <c r="L47" s="136"/>
      <c r="M47" s="175">
        <f t="shared" si="0"/>
        <v>0</v>
      </c>
    </row>
    <row r="48" spans="1:13" ht="26.25" customHeight="1" x14ac:dyDescent="0.25">
      <c r="A48" s="45" t="s">
        <v>109</v>
      </c>
      <c r="B48" s="263" t="s">
        <v>182</v>
      </c>
      <c r="C48" s="268"/>
      <c r="D48" s="269"/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  <c r="K48" s="136">
        <v>0</v>
      </c>
      <c r="L48" s="136">
        <v>0</v>
      </c>
      <c r="M48" s="175">
        <f t="shared" si="0"/>
        <v>0</v>
      </c>
    </row>
    <row r="49" spans="1:13" ht="24.9" customHeight="1" x14ac:dyDescent="0.25">
      <c r="A49" s="45" t="s">
        <v>110</v>
      </c>
      <c r="B49" s="260" t="s">
        <v>183</v>
      </c>
      <c r="C49" s="261"/>
      <c r="D49" s="262"/>
      <c r="E49" s="136">
        <v>0</v>
      </c>
      <c r="F49" s="65">
        <f>F26-F37-F48</f>
        <v>24489</v>
      </c>
      <c r="G49" s="65">
        <f>G26-G37-G48</f>
        <v>0</v>
      </c>
      <c r="H49" s="65"/>
      <c r="I49" s="65">
        <f>I26-I37-I48</f>
        <v>1987</v>
      </c>
      <c r="J49" s="137">
        <v>0</v>
      </c>
      <c r="K49" s="137">
        <v>0</v>
      </c>
      <c r="L49" s="137">
        <v>0</v>
      </c>
      <c r="M49" s="65">
        <f t="shared" si="0"/>
        <v>26476</v>
      </c>
    </row>
    <row r="50" spans="1:13" ht="24.9" customHeight="1" x14ac:dyDescent="0.25">
      <c r="A50" s="45" t="s">
        <v>111</v>
      </c>
      <c r="B50" s="263" t="s">
        <v>184</v>
      </c>
      <c r="C50" s="268"/>
      <c r="D50" s="269"/>
      <c r="E50" s="136">
        <v>0</v>
      </c>
      <c r="F50" s="65">
        <f>F15-F28-F38</f>
        <v>16552</v>
      </c>
      <c r="G50" s="65">
        <f>G15-G28-G38</f>
        <v>0</v>
      </c>
      <c r="H50" s="65"/>
      <c r="I50" s="65">
        <f>I15-I28-I38</f>
        <v>2649</v>
      </c>
      <c r="J50" s="65"/>
      <c r="K50" s="65"/>
      <c r="L50" s="137">
        <v>0</v>
      </c>
      <c r="M50" s="65">
        <f t="shared" si="0"/>
        <v>19201</v>
      </c>
    </row>
    <row r="51" spans="1:13" ht="38.25" customHeight="1" x14ac:dyDescent="0.25">
      <c r="A51" s="45" t="s">
        <v>112</v>
      </c>
      <c r="B51" s="172"/>
      <c r="C51" s="270" t="s">
        <v>185</v>
      </c>
      <c r="D51" s="271"/>
      <c r="E51" s="161"/>
      <c r="F51" s="65">
        <v>519</v>
      </c>
      <c r="G51" s="137"/>
      <c r="H51" s="137"/>
      <c r="I51" s="65"/>
      <c r="J51" s="137"/>
      <c r="K51" s="137"/>
      <c r="L51" s="137"/>
      <c r="M51" s="65">
        <f t="shared" si="0"/>
        <v>519</v>
      </c>
    </row>
    <row r="52" spans="1:13" ht="37.5" customHeight="1" x14ac:dyDescent="0.25">
      <c r="A52" s="45" t="s">
        <v>113</v>
      </c>
      <c r="B52" s="172"/>
      <c r="C52" s="272" t="s">
        <v>186</v>
      </c>
      <c r="D52" s="273"/>
      <c r="E52" s="136"/>
      <c r="F52" s="65">
        <v>27382</v>
      </c>
      <c r="G52" s="137"/>
      <c r="H52" s="137"/>
      <c r="I52" s="65">
        <v>139.52000000000001</v>
      </c>
      <c r="J52" s="137"/>
      <c r="K52" s="137"/>
      <c r="L52" s="137"/>
      <c r="M52" s="65">
        <f t="shared" si="0"/>
        <v>27521.52</v>
      </c>
    </row>
    <row r="53" spans="1:13" ht="12.75" customHeight="1" x14ac:dyDescent="0.25"/>
    <row r="54" spans="1:13" x14ac:dyDescent="0.25">
      <c r="A54" s="59" t="s">
        <v>187</v>
      </c>
    </row>
    <row r="55" spans="1:13" x14ac:dyDescent="0.25">
      <c r="A55" s="274" t="s">
        <v>188</v>
      </c>
      <c r="B55" s="275"/>
      <c r="C55" s="275"/>
      <c r="D55" s="275"/>
    </row>
    <row r="56" spans="1:13" ht="13.8" x14ac:dyDescent="0.25">
      <c r="A56" s="135" t="s">
        <v>189</v>
      </c>
      <c r="D56" s="67"/>
    </row>
    <row r="57" spans="1:13" ht="13.8" x14ac:dyDescent="0.25">
      <c r="A57" s="135" t="s">
        <v>190</v>
      </c>
      <c r="D57" s="67"/>
    </row>
    <row r="58" spans="1:13" x14ac:dyDescent="0.25">
      <c r="A58" s="274" t="s">
        <v>191</v>
      </c>
      <c r="B58" s="275"/>
      <c r="C58" s="275"/>
      <c r="D58" s="275"/>
      <c r="E58" s="275"/>
      <c r="F58" s="275"/>
      <c r="G58" s="275"/>
      <c r="H58" s="275"/>
      <c r="I58" s="275"/>
      <c r="J58" s="275"/>
      <c r="K58" s="275"/>
    </row>
  </sheetData>
  <mergeCells count="33">
    <mergeCell ref="B50:D50"/>
    <mergeCell ref="C51:D51"/>
    <mergeCell ref="C52:D52"/>
    <mergeCell ref="A55:D55"/>
    <mergeCell ref="A58:K58"/>
    <mergeCell ref="B26:D26"/>
    <mergeCell ref="B49:D49"/>
    <mergeCell ref="B28:D28"/>
    <mergeCell ref="C29:D29"/>
    <mergeCell ref="C30:D30"/>
    <mergeCell ref="C31:D31"/>
    <mergeCell ref="B37:D37"/>
    <mergeCell ref="B38:D38"/>
    <mergeCell ref="C39:D39"/>
    <mergeCell ref="C40:D40"/>
    <mergeCell ref="C41:D41"/>
    <mergeCell ref="C42:D42"/>
    <mergeCell ref="B48:D48"/>
    <mergeCell ref="M12:M13"/>
    <mergeCell ref="B15:D15"/>
    <mergeCell ref="C20:D20"/>
    <mergeCell ref="A3:L3"/>
    <mergeCell ref="A5:M5"/>
    <mergeCell ref="E10:J10"/>
    <mergeCell ref="D8:M8"/>
    <mergeCell ref="A9:M9"/>
    <mergeCell ref="A12:A13"/>
    <mergeCell ref="B12:D13"/>
    <mergeCell ref="E12:E13"/>
    <mergeCell ref="F12:F13"/>
    <mergeCell ref="G12:I12"/>
    <mergeCell ref="J12:K12"/>
    <mergeCell ref="L12:L13"/>
  </mergeCells>
  <phoneticPr fontId="2" type="noConversion"/>
  <pageMargins left="0.51" right="0.32" top="0.68" bottom="0.81" header="0.26" footer="0.5"/>
  <pageSetup paperSize="9" scale="94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44"/>
  <sheetViews>
    <sheetView showZeros="0" zoomScaleNormal="100" workbookViewId="0">
      <selection activeCell="S18" sqref="S18"/>
    </sheetView>
  </sheetViews>
  <sheetFormatPr defaultColWidth="9.109375" defaultRowHeight="13.8" x14ac:dyDescent="0.25"/>
  <cols>
    <col min="1" max="1" width="4.6640625" style="61" customWidth="1"/>
    <col min="2" max="11" width="3.44140625" style="61" customWidth="1"/>
    <col min="12" max="12" width="1.5546875" style="60" customWidth="1"/>
    <col min="13" max="13" width="11.6640625" style="60" customWidth="1"/>
    <col min="14" max="15" width="11.33203125" style="60" customWidth="1"/>
    <col min="16" max="16" width="11.88671875" style="60" customWidth="1"/>
    <col min="17" max="21" width="11.33203125" style="60" customWidth="1"/>
    <col min="22" max="22" width="11.109375" style="60" customWidth="1"/>
    <col min="23" max="23" width="11.6640625" style="60" customWidth="1"/>
    <col min="24" max="24" width="11.5546875" style="60" bestFit="1" customWidth="1"/>
    <col min="25" max="16384" width="9.109375" style="60"/>
  </cols>
  <sheetData>
    <row r="1" spans="1:23" ht="15.6" x14ac:dyDescent="0.3">
      <c r="A1" s="107" t="s">
        <v>161</v>
      </c>
      <c r="B1" s="110"/>
      <c r="C1" s="110"/>
      <c r="D1" s="110"/>
      <c r="E1" s="110"/>
      <c r="F1" s="110"/>
      <c r="G1" s="110"/>
      <c r="H1" s="110"/>
      <c r="I1" s="110"/>
      <c r="J1" s="110"/>
      <c r="K1" s="112"/>
      <c r="L1" s="112"/>
      <c r="M1" s="1"/>
      <c r="N1" s="1"/>
      <c r="O1" s="1"/>
    </row>
    <row r="2" spans="1:23" s="80" customFormat="1" ht="10.5" customHeight="1" x14ac:dyDescent="0.3">
      <c r="A2" s="84" t="s">
        <v>150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2"/>
    </row>
    <row r="3" spans="1:23" s="80" customFormat="1" ht="15.75" customHeight="1" x14ac:dyDescent="0.3">
      <c r="A3" s="110" t="s">
        <v>156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72"/>
      <c r="N3" s="12"/>
    </row>
    <row r="4" spans="1:23" s="80" customFormat="1" ht="10.5" customHeight="1" x14ac:dyDescent="0.3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2"/>
    </row>
    <row r="5" spans="1:23" s="80" customFormat="1" ht="15.75" customHeight="1" x14ac:dyDescent="0.3">
      <c r="A5" s="1" t="s">
        <v>163</v>
      </c>
      <c r="B5" s="31"/>
      <c r="C5" s="31"/>
      <c r="D5" s="31"/>
      <c r="E5" s="31"/>
      <c r="F5" s="31"/>
      <c r="G5" s="31"/>
      <c r="H5" s="111"/>
      <c r="I5" s="111"/>
      <c r="J5" s="31"/>
      <c r="K5" s="31"/>
      <c r="L5" s="31"/>
      <c r="M5" s="31"/>
      <c r="N5" s="31"/>
    </row>
    <row r="6" spans="1:23" s="80" customFormat="1" ht="10.5" customHeight="1" x14ac:dyDescent="0.3">
      <c r="A6" s="2" t="s">
        <v>162</v>
      </c>
      <c r="B6" s="1"/>
      <c r="C6" s="1"/>
      <c r="D6" s="1"/>
      <c r="E6" s="1"/>
      <c r="F6" s="1"/>
      <c r="G6" s="1"/>
      <c r="H6" s="111"/>
      <c r="I6" s="111"/>
      <c r="J6" s="1"/>
      <c r="K6" s="1"/>
      <c r="L6" s="1"/>
      <c r="M6" s="1"/>
      <c r="N6" s="12"/>
    </row>
    <row r="7" spans="1:23" s="80" customFormat="1" ht="10.5" customHeight="1" x14ac:dyDescent="0.3">
      <c r="A7" s="2"/>
      <c r="B7" s="1"/>
      <c r="C7" s="1"/>
      <c r="D7" s="1"/>
      <c r="E7" s="1"/>
      <c r="F7" s="1"/>
      <c r="G7" s="1"/>
      <c r="H7" s="111"/>
      <c r="I7" s="111"/>
      <c r="J7" s="1"/>
      <c r="K7" s="1"/>
      <c r="L7" s="1"/>
      <c r="M7" s="1"/>
      <c r="N7" s="12"/>
    </row>
    <row r="8" spans="1:23" ht="15.6" x14ac:dyDescent="0.25">
      <c r="A8" s="281" t="s">
        <v>129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</row>
    <row r="9" spans="1:23" ht="15.6" x14ac:dyDescent="0.25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9"/>
      <c r="M9" s="219" t="s">
        <v>252</v>
      </c>
      <c r="N9" s="219"/>
      <c r="O9" s="219"/>
      <c r="P9" s="219"/>
      <c r="Q9" s="219"/>
      <c r="R9" s="219"/>
      <c r="S9" s="9"/>
      <c r="T9" s="9"/>
      <c r="U9" s="9"/>
      <c r="V9" s="9"/>
      <c r="W9" s="9"/>
    </row>
    <row r="10" spans="1:23" ht="9" customHeight="1" x14ac:dyDescent="0.25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ht="15" customHeight="1" x14ac:dyDescent="0.25">
      <c r="A11" s="195" t="s">
        <v>0</v>
      </c>
      <c r="B11" s="283" t="s">
        <v>130</v>
      </c>
      <c r="C11" s="284"/>
      <c r="D11" s="284"/>
      <c r="E11" s="284"/>
      <c r="F11" s="284"/>
      <c r="G11" s="284"/>
      <c r="H11" s="284"/>
      <c r="I11" s="284"/>
      <c r="J11" s="284"/>
      <c r="K11" s="284"/>
      <c r="L11" s="285"/>
      <c r="M11" s="289" t="s">
        <v>131</v>
      </c>
      <c r="N11" s="195" t="s">
        <v>1</v>
      </c>
      <c r="O11" s="195"/>
      <c r="P11" s="195"/>
      <c r="Q11" s="195"/>
      <c r="R11" s="195"/>
      <c r="S11" s="195"/>
      <c r="T11" s="195"/>
      <c r="U11" s="195"/>
      <c r="V11" s="195"/>
      <c r="W11" s="195" t="s">
        <v>132</v>
      </c>
    </row>
    <row r="12" spans="1:23" ht="105.6" x14ac:dyDescent="0.25">
      <c r="A12" s="195"/>
      <c r="B12" s="286"/>
      <c r="C12" s="287"/>
      <c r="D12" s="287"/>
      <c r="E12" s="287"/>
      <c r="F12" s="287"/>
      <c r="G12" s="287"/>
      <c r="H12" s="287"/>
      <c r="I12" s="287"/>
      <c r="J12" s="287"/>
      <c r="K12" s="287"/>
      <c r="L12" s="288"/>
      <c r="M12" s="290"/>
      <c r="N12" s="30" t="s">
        <v>154</v>
      </c>
      <c r="O12" s="30" t="s">
        <v>139</v>
      </c>
      <c r="P12" s="30" t="s">
        <v>140</v>
      </c>
      <c r="Q12" s="30" t="s">
        <v>133</v>
      </c>
      <c r="R12" s="30" t="s">
        <v>141</v>
      </c>
      <c r="S12" s="30" t="s">
        <v>134</v>
      </c>
      <c r="T12" s="30" t="s">
        <v>142</v>
      </c>
      <c r="U12" s="30" t="s">
        <v>143</v>
      </c>
      <c r="V12" s="30" t="s">
        <v>144</v>
      </c>
      <c r="W12" s="195"/>
    </row>
    <row r="13" spans="1:23" x14ac:dyDescent="0.25">
      <c r="A13" s="30">
        <v>1</v>
      </c>
      <c r="B13" s="278">
        <v>2</v>
      </c>
      <c r="C13" s="279"/>
      <c r="D13" s="279"/>
      <c r="E13" s="279"/>
      <c r="F13" s="279"/>
      <c r="G13" s="279"/>
      <c r="H13" s="279"/>
      <c r="I13" s="279"/>
      <c r="J13" s="279"/>
      <c r="K13" s="279"/>
      <c r="L13" s="280"/>
      <c r="M13" s="30">
        <v>3</v>
      </c>
      <c r="N13" s="30">
        <v>4</v>
      </c>
      <c r="O13" s="30">
        <v>5</v>
      </c>
      <c r="P13" s="30">
        <v>6</v>
      </c>
      <c r="Q13" s="30">
        <v>7</v>
      </c>
      <c r="R13" s="30">
        <v>8</v>
      </c>
      <c r="S13" s="30">
        <v>9</v>
      </c>
      <c r="T13" s="30">
        <v>10</v>
      </c>
      <c r="U13" s="30">
        <v>11</v>
      </c>
      <c r="V13" s="30">
        <v>12</v>
      </c>
      <c r="W13" s="30">
        <v>13</v>
      </c>
    </row>
    <row r="14" spans="1:23" ht="71.25" customHeight="1" x14ac:dyDescent="0.25">
      <c r="A14" s="29" t="s">
        <v>6</v>
      </c>
      <c r="B14" s="236" t="s">
        <v>145</v>
      </c>
      <c r="C14" s="244"/>
      <c r="D14" s="244"/>
      <c r="E14" s="244"/>
      <c r="F14" s="244"/>
      <c r="G14" s="244"/>
      <c r="H14" s="244"/>
      <c r="I14" s="244"/>
      <c r="J14" s="244"/>
      <c r="K14" s="244"/>
      <c r="L14" s="245"/>
      <c r="M14" s="65">
        <f>SUM(M15:M16)</f>
        <v>251339</v>
      </c>
      <c r="N14" s="65">
        <f t="shared" ref="N14:U14" si="0">SUM(N15:N16)</f>
        <v>806090</v>
      </c>
      <c r="O14" s="65">
        <f>SUM(O15:O16)</f>
        <v>0</v>
      </c>
      <c r="P14" s="65">
        <f t="shared" si="0"/>
        <v>46570</v>
      </c>
      <c r="Q14" s="65">
        <f t="shared" si="0"/>
        <v>0</v>
      </c>
      <c r="R14" s="65">
        <f t="shared" si="0"/>
        <v>0</v>
      </c>
      <c r="S14" s="65">
        <f t="shared" si="0"/>
        <v>600937</v>
      </c>
      <c r="T14" s="65">
        <f t="shared" si="0"/>
        <v>0</v>
      </c>
      <c r="U14" s="65">
        <f t="shared" si="0"/>
        <v>0</v>
      </c>
      <c r="V14" s="65">
        <f>+V15+V16</f>
        <v>256855</v>
      </c>
      <c r="W14" s="65">
        <f>W15+W16</f>
        <v>246207</v>
      </c>
    </row>
    <row r="15" spans="1:23" ht="15" customHeight="1" x14ac:dyDescent="0.25">
      <c r="A15" s="82" t="s">
        <v>8</v>
      </c>
      <c r="B15" s="277" t="s">
        <v>135</v>
      </c>
      <c r="C15" s="258"/>
      <c r="D15" s="258"/>
      <c r="E15" s="258"/>
      <c r="F15" s="258"/>
      <c r="G15" s="258"/>
      <c r="H15" s="258"/>
      <c r="I15" s="258"/>
      <c r="J15" s="258"/>
      <c r="K15" s="258"/>
      <c r="L15" s="259"/>
      <c r="M15" s="63">
        <v>21326</v>
      </c>
      <c r="N15" s="63">
        <v>33122</v>
      </c>
      <c r="O15" s="63"/>
      <c r="P15" s="63">
        <v>46570</v>
      </c>
      <c r="Q15" s="63"/>
      <c r="R15" s="63"/>
      <c r="S15" s="63">
        <v>57982</v>
      </c>
      <c r="T15" s="63"/>
      <c r="U15" s="63"/>
      <c r="V15" s="63">
        <v>38127</v>
      </c>
      <c r="W15" s="63">
        <f>+M15+N15+O15+P15-Q15-R15-S15-T15-U15-V15</f>
        <v>4909</v>
      </c>
    </row>
    <row r="16" spans="1:23" ht="15" customHeight="1" x14ac:dyDescent="0.25">
      <c r="A16" s="30" t="s">
        <v>10</v>
      </c>
      <c r="B16" s="277" t="s">
        <v>136</v>
      </c>
      <c r="C16" s="258"/>
      <c r="D16" s="258"/>
      <c r="E16" s="258"/>
      <c r="F16" s="258"/>
      <c r="G16" s="258"/>
      <c r="H16" s="258"/>
      <c r="I16" s="258"/>
      <c r="J16" s="258"/>
      <c r="K16" s="258"/>
      <c r="L16" s="259"/>
      <c r="M16" s="63">
        <v>230013</v>
      </c>
      <c r="N16" s="63">
        <v>772968</v>
      </c>
      <c r="O16" s="63"/>
      <c r="P16" s="63"/>
      <c r="Q16" s="63"/>
      <c r="R16" s="63"/>
      <c r="S16" s="63">
        <v>542955</v>
      </c>
      <c r="T16" s="63"/>
      <c r="U16" s="63"/>
      <c r="V16" s="63">
        <v>218728</v>
      </c>
      <c r="W16" s="63">
        <f>+M16+N16+O16+P16-Q16-R16-S16-T16-U16-V16</f>
        <v>241298</v>
      </c>
    </row>
    <row r="17" spans="1:25" ht="57" customHeight="1" x14ac:dyDescent="0.25">
      <c r="A17" s="29" t="s">
        <v>19</v>
      </c>
      <c r="B17" s="236" t="s">
        <v>146</v>
      </c>
      <c r="C17" s="258"/>
      <c r="D17" s="258"/>
      <c r="E17" s="258"/>
      <c r="F17" s="258"/>
      <c r="G17" s="258"/>
      <c r="H17" s="258"/>
      <c r="I17" s="258"/>
      <c r="J17" s="258"/>
      <c r="K17" s="258"/>
      <c r="L17" s="259"/>
      <c r="M17" s="65">
        <f>SUM(M18:M19)</f>
        <v>48897</v>
      </c>
      <c r="N17" s="65">
        <f t="shared" ref="N17:V17" si="1">SUM(N18:N19)</f>
        <v>0</v>
      </c>
      <c r="O17" s="65">
        <f t="shared" si="1"/>
        <v>0</v>
      </c>
      <c r="P17" s="65">
        <f t="shared" si="1"/>
        <v>0</v>
      </c>
      <c r="Q17" s="65">
        <f t="shared" si="1"/>
        <v>0</v>
      </c>
      <c r="R17" s="65">
        <f t="shared" si="1"/>
        <v>0</v>
      </c>
      <c r="S17" s="65">
        <f>+S18+S19</f>
        <v>5986</v>
      </c>
      <c r="T17" s="65">
        <f t="shared" si="1"/>
        <v>0</v>
      </c>
      <c r="U17" s="65">
        <f t="shared" si="1"/>
        <v>0</v>
      </c>
      <c r="V17" s="65">
        <f t="shared" si="1"/>
        <v>0</v>
      </c>
      <c r="W17" s="65">
        <f>+W18</f>
        <v>42911</v>
      </c>
    </row>
    <row r="18" spans="1:25" ht="15" customHeight="1" x14ac:dyDescent="0.25">
      <c r="A18" s="82" t="s">
        <v>21</v>
      </c>
      <c r="B18" s="277" t="s">
        <v>135</v>
      </c>
      <c r="C18" s="258"/>
      <c r="D18" s="258"/>
      <c r="E18" s="258"/>
      <c r="F18" s="258"/>
      <c r="G18" s="258"/>
      <c r="H18" s="258"/>
      <c r="I18" s="258"/>
      <c r="J18" s="258"/>
      <c r="K18" s="258"/>
      <c r="L18" s="259"/>
      <c r="M18" s="63">
        <v>48897</v>
      </c>
      <c r="N18" s="63"/>
      <c r="O18" s="63"/>
      <c r="P18" s="63"/>
      <c r="Q18" s="63"/>
      <c r="R18" s="63"/>
      <c r="S18" s="63">
        <v>5986</v>
      </c>
      <c r="T18" s="63"/>
      <c r="U18" s="63"/>
      <c r="V18" s="63"/>
      <c r="W18" s="65">
        <f>M18+N18+O18+P18-S18+V18</f>
        <v>42911</v>
      </c>
    </row>
    <row r="19" spans="1:25" ht="15" customHeight="1" x14ac:dyDescent="0.25">
      <c r="A19" s="30" t="s">
        <v>23</v>
      </c>
      <c r="B19" s="277" t="s">
        <v>136</v>
      </c>
      <c r="C19" s="258"/>
      <c r="D19" s="258"/>
      <c r="E19" s="258"/>
      <c r="F19" s="258"/>
      <c r="G19" s="258"/>
      <c r="H19" s="258"/>
      <c r="I19" s="258"/>
      <c r="J19" s="258"/>
      <c r="K19" s="258"/>
      <c r="L19" s="259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5">
        <f>M19+N19+O19+P19-S19+V19</f>
        <v>0</v>
      </c>
    </row>
    <row r="20" spans="1:25" ht="104.25" customHeight="1" x14ac:dyDescent="0.25">
      <c r="A20" s="29" t="s">
        <v>29</v>
      </c>
      <c r="B20" s="236" t="s">
        <v>147</v>
      </c>
      <c r="C20" s="258"/>
      <c r="D20" s="258"/>
      <c r="E20" s="258"/>
      <c r="F20" s="258"/>
      <c r="G20" s="258"/>
      <c r="H20" s="258"/>
      <c r="I20" s="258"/>
      <c r="J20" s="258"/>
      <c r="K20" s="258"/>
      <c r="L20" s="259"/>
      <c r="M20" s="65">
        <f>SUM(M21:M22)</f>
        <v>260638</v>
      </c>
      <c r="N20" s="65">
        <f t="shared" ref="N20:U20" si="2">SUM(N21:N22)</f>
        <v>188049</v>
      </c>
      <c r="O20" s="65"/>
      <c r="P20" s="65">
        <f t="shared" si="2"/>
        <v>5236</v>
      </c>
      <c r="Q20" s="65">
        <f t="shared" si="2"/>
        <v>0</v>
      </c>
      <c r="R20" s="65">
        <f t="shared" si="2"/>
        <v>0</v>
      </c>
      <c r="S20" s="65">
        <f t="shared" si="2"/>
        <v>33705</v>
      </c>
      <c r="T20" s="65">
        <f t="shared" si="2"/>
        <v>0</v>
      </c>
      <c r="U20" s="65">
        <f t="shared" si="2"/>
        <v>0</v>
      </c>
      <c r="V20" s="65">
        <f>V21+V22</f>
        <v>148859</v>
      </c>
      <c r="W20" s="65">
        <f>W21+W22</f>
        <v>271359</v>
      </c>
      <c r="X20" s="91"/>
      <c r="Y20" s="91"/>
    </row>
    <row r="21" spans="1:25" ht="15" customHeight="1" x14ac:dyDescent="0.25">
      <c r="A21" s="82" t="s">
        <v>50</v>
      </c>
      <c r="B21" s="277" t="s">
        <v>135</v>
      </c>
      <c r="C21" s="258"/>
      <c r="D21" s="258"/>
      <c r="E21" s="258"/>
      <c r="F21" s="258"/>
      <c r="G21" s="258"/>
      <c r="H21" s="258"/>
      <c r="I21" s="258"/>
      <c r="J21" s="258"/>
      <c r="K21" s="258"/>
      <c r="L21" s="259"/>
      <c r="M21" s="63">
        <v>260638</v>
      </c>
      <c r="N21" s="63">
        <v>185695</v>
      </c>
      <c r="O21" s="63"/>
      <c r="P21" s="63">
        <v>5236</v>
      </c>
      <c r="Q21" s="63"/>
      <c r="R21" s="63"/>
      <c r="S21" s="63">
        <v>31351</v>
      </c>
      <c r="T21" s="63"/>
      <c r="U21" s="63"/>
      <c r="V21" s="63">
        <v>148859</v>
      </c>
      <c r="W21" s="63">
        <f>+M21+N21+O21+P21-Q21-R21-S21-T21-U21-V21</f>
        <v>271359</v>
      </c>
    </row>
    <row r="22" spans="1:25" ht="15" customHeight="1" x14ac:dyDescent="0.25">
      <c r="A22" s="30" t="s">
        <v>52</v>
      </c>
      <c r="B22" s="277" t="s">
        <v>136</v>
      </c>
      <c r="C22" s="258"/>
      <c r="D22" s="258"/>
      <c r="E22" s="258"/>
      <c r="F22" s="258"/>
      <c r="G22" s="258"/>
      <c r="H22" s="258"/>
      <c r="I22" s="258"/>
      <c r="J22" s="258"/>
      <c r="K22" s="258"/>
      <c r="L22" s="259"/>
      <c r="M22" s="63"/>
      <c r="N22" s="63">
        <v>2354</v>
      </c>
      <c r="O22" s="63"/>
      <c r="P22" s="63"/>
      <c r="Q22" s="63"/>
      <c r="R22" s="63"/>
      <c r="S22" s="63">
        <v>2354</v>
      </c>
      <c r="T22" s="63"/>
      <c r="U22" s="63"/>
      <c r="V22" s="63"/>
      <c r="W22" s="63">
        <f>+M22+N22+O22+P22-Q22-R22-S22-T22-U22-V22</f>
        <v>0</v>
      </c>
    </row>
    <row r="23" spans="1:25" ht="17.25" customHeight="1" x14ac:dyDescent="0.25">
      <c r="A23" s="29" t="s">
        <v>58</v>
      </c>
      <c r="B23" s="236" t="s">
        <v>137</v>
      </c>
      <c r="C23" s="258"/>
      <c r="D23" s="258"/>
      <c r="E23" s="258"/>
      <c r="F23" s="258"/>
      <c r="G23" s="258"/>
      <c r="H23" s="258"/>
      <c r="I23" s="258"/>
      <c r="J23" s="258"/>
      <c r="K23" s="258"/>
      <c r="L23" s="259"/>
      <c r="M23" s="65">
        <f>SUM(M24:M25)</f>
        <v>1194715</v>
      </c>
      <c r="N23" s="65">
        <f t="shared" ref="N23:U23" si="3">SUM(N24:N25)</f>
        <v>52756</v>
      </c>
      <c r="O23" s="65"/>
      <c r="P23" s="65">
        <f>SUM(P24:P25)</f>
        <v>8534</v>
      </c>
      <c r="Q23" s="65">
        <f t="shared" si="3"/>
        <v>0</v>
      </c>
      <c r="R23" s="65">
        <f t="shared" si="3"/>
        <v>0</v>
      </c>
      <c r="S23" s="65">
        <f>S24+S25</f>
        <v>34756</v>
      </c>
      <c r="T23" s="65">
        <f t="shared" si="3"/>
        <v>0</v>
      </c>
      <c r="U23" s="65">
        <f t="shared" si="3"/>
        <v>0</v>
      </c>
      <c r="V23" s="65">
        <f>V24+V25</f>
        <v>49565</v>
      </c>
      <c r="W23" s="65">
        <f>+M23+N23+O23+P23-Q23-R23-S23-T23-U23-V23</f>
        <v>1171684</v>
      </c>
    </row>
    <row r="24" spans="1:25" ht="15" customHeight="1" x14ac:dyDescent="0.25">
      <c r="A24" s="82" t="s">
        <v>127</v>
      </c>
      <c r="B24" s="277" t="s">
        <v>135</v>
      </c>
      <c r="C24" s="258"/>
      <c r="D24" s="258"/>
      <c r="E24" s="258"/>
      <c r="F24" s="258"/>
      <c r="G24" s="258"/>
      <c r="H24" s="258"/>
      <c r="I24" s="258"/>
      <c r="J24" s="258"/>
      <c r="K24" s="258"/>
      <c r="L24" s="259"/>
      <c r="M24" s="63">
        <v>1194715</v>
      </c>
      <c r="N24" s="63">
        <v>50206</v>
      </c>
      <c r="O24" s="63"/>
      <c r="P24" s="63">
        <v>8534</v>
      </c>
      <c r="Q24" s="63"/>
      <c r="R24" s="63"/>
      <c r="S24" s="63">
        <v>31531</v>
      </c>
      <c r="T24" s="63"/>
      <c r="U24" s="63"/>
      <c r="V24" s="63">
        <v>50915</v>
      </c>
      <c r="W24" s="63">
        <f>+M24+N24+O24+P24-Q24-R24-S24-T24-U24-V24</f>
        <v>1171009</v>
      </c>
    </row>
    <row r="25" spans="1:25" ht="15" customHeight="1" x14ac:dyDescent="0.25">
      <c r="A25" s="30" t="s">
        <v>128</v>
      </c>
      <c r="B25" s="277" t="s">
        <v>136</v>
      </c>
      <c r="C25" s="258"/>
      <c r="D25" s="258"/>
      <c r="E25" s="258"/>
      <c r="F25" s="258"/>
      <c r="G25" s="258"/>
      <c r="H25" s="258"/>
      <c r="I25" s="258"/>
      <c r="J25" s="258"/>
      <c r="K25" s="258"/>
      <c r="L25" s="259"/>
      <c r="M25" s="63"/>
      <c r="N25" s="63">
        <v>2550</v>
      </c>
      <c r="O25" s="63"/>
      <c r="P25" s="63"/>
      <c r="Q25" s="63"/>
      <c r="R25" s="63"/>
      <c r="S25" s="63">
        <v>3225</v>
      </c>
      <c r="T25" s="63"/>
      <c r="U25" s="63"/>
      <c r="V25" s="63">
        <v>-1350</v>
      </c>
      <c r="W25" s="63">
        <f>+M25+N25+O25+P25-Q25-R25-S25-T25-U25-V25</f>
        <v>675</v>
      </c>
    </row>
    <row r="26" spans="1:25" ht="17.25" customHeight="1" x14ac:dyDescent="0.25">
      <c r="A26" s="29" t="s">
        <v>60</v>
      </c>
      <c r="B26" s="236" t="s">
        <v>138</v>
      </c>
      <c r="C26" s="258"/>
      <c r="D26" s="258"/>
      <c r="E26" s="258"/>
      <c r="F26" s="258"/>
      <c r="G26" s="258"/>
      <c r="H26" s="258"/>
      <c r="I26" s="258"/>
      <c r="J26" s="258"/>
      <c r="K26" s="258"/>
      <c r="L26" s="259"/>
      <c r="M26" s="65">
        <f>M14+M17+M20+M23</f>
        <v>1755589</v>
      </c>
      <c r="N26" s="65">
        <f t="shared" ref="N26:U26" si="4">N14+N17+N20+N23</f>
        <v>1046895</v>
      </c>
      <c r="O26" s="65"/>
      <c r="P26" s="65">
        <f t="shared" si="4"/>
        <v>60340</v>
      </c>
      <c r="Q26" s="65">
        <f t="shared" si="4"/>
        <v>0</v>
      </c>
      <c r="R26" s="65">
        <f t="shared" si="4"/>
        <v>0</v>
      </c>
      <c r="S26" s="65">
        <f t="shared" si="4"/>
        <v>675384</v>
      </c>
      <c r="T26" s="65">
        <f t="shared" si="4"/>
        <v>0</v>
      </c>
      <c r="U26" s="65">
        <f t="shared" si="4"/>
        <v>0</v>
      </c>
      <c r="V26" s="65">
        <f>V14+V20+V23</f>
        <v>455279</v>
      </c>
      <c r="W26" s="65">
        <f>+W23+W20+W17+W14</f>
        <v>1732161</v>
      </c>
    </row>
    <row r="27" spans="1:25" x14ac:dyDescent="0.25"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124"/>
    </row>
    <row r="28" spans="1:25" ht="15.6" x14ac:dyDescent="0.3">
      <c r="A28" s="70"/>
      <c r="B28" s="31"/>
    </row>
    <row r="29" spans="1:25" s="69" customFormat="1" ht="15.6" x14ac:dyDescent="0.3">
      <c r="A29" s="70"/>
      <c r="B29" s="81"/>
      <c r="C29" s="68"/>
      <c r="D29" s="68"/>
      <c r="E29" s="68"/>
      <c r="F29" s="68"/>
      <c r="G29" s="68"/>
      <c r="H29" s="68"/>
      <c r="I29" s="68"/>
      <c r="J29" s="68"/>
      <c r="K29" s="68"/>
    </row>
    <row r="30" spans="1:25" ht="15.6" x14ac:dyDescent="0.3">
      <c r="A30" s="71"/>
      <c r="B30" s="31"/>
    </row>
    <row r="31" spans="1:25" ht="15.6" x14ac:dyDescent="0.3">
      <c r="A31" s="71"/>
      <c r="B31" s="31"/>
    </row>
    <row r="32" spans="1:25" ht="15.6" x14ac:dyDescent="0.3">
      <c r="A32" s="70"/>
      <c r="B32" s="71"/>
    </row>
    <row r="33" spans="1:2" ht="15.6" x14ac:dyDescent="0.3">
      <c r="A33" s="71"/>
      <c r="B33" s="31"/>
    </row>
    <row r="34" spans="1:2" ht="15.6" x14ac:dyDescent="0.3">
      <c r="A34" s="70"/>
      <c r="B34" s="31"/>
    </row>
    <row r="35" spans="1:2" ht="15.6" x14ac:dyDescent="0.3">
      <c r="A35" s="70"/>
      <c r="B35" s="31"/>
    </row>
    <row r="36" spans="1:2" ht="15.6" x14ac:dyDescent="0.3">
      <c r="A36" s="71"/>
      <c r="B36" s="31"/>
    </row>
    <row r="37" spans="1:2" ht="15.6" x14ac:dyDescent="0.3">
      <c r="A37" s="71"/>
      <c r="B37" s="31"/>
    </row>
    <row r="38" spans="1:2" ht="15.6" x14ac:dyDescent="0.3">
      <c r="A38" s="71"/>
      <c r="B38" s="31"/>
    </row>
    <row r="39" spans="1:2" ht="15.6" x14ac:dyDescent="0.3">
      <c r="A39" s="70"/>
      <c r="B39" s="31"/>
    </row>
    <row r="40" spans="1:2" ht="15.6" x14ac:dyDescent="0.3">
      <c r="A40" s="70"/>
      <c r="B40" s="31"/>
    </row>
    <row r="41" spans="1:2" ht="15.6" x14ac:dyDescent="0.3">
      <c r="A41" s="71"/>
      <c r="B41" s="31"/>
    </row>
    <row r="42" spans="1:2" ht="15.6" x14ac:dyDescent="0.3">
      <c r="A42" s="71"/>
      <c r="B42" s="31"/>
    </row>
    <row r="43" spans="1:2" ht="15.6" x14ac:dyDescent="0.3">
      <c r="A43" s="70"/>
      <c r="B43" s="31"/>
    </row>
    <row r="44" spans="1:2" ht="15.6" x14ac:dyDescent="0.3">
      <c r="A44" s="1"/>
      <c r="B44" s="31"/>
    </row>
  </sheetData>
  <mergeCells count="21">
    <mergeCell ref="A8:W8"/>
    <mergeCell ref="A11:A12"/>
    <mergeCell ref="B11:L12"/>
    <mergeCell ref="M11:M12"/>
    <mergeCell ref="N11:V11"/>
    <mergeCell ref="W11:W12"/>
    <mergeCell ref="M9:R9"/>
    <mergeCell ref="B20:L20"/>
    <mergeCell ref="B13:L13"/>
    <mergeCell ref="B14:L14"/>
    <mergeCell ref="B15:L15"/>
    <mergeCell ref="B16:L16"/>
    <mergeCell ref="B17:L17"/>
    <mergeCell ref="B18:L18"/>
    <mergeCell ref="B19:L19"/>
    <mergeCell ref="B25:L25"/>
    <mergeCell ref="B26:L26"/>
    <mergeCell ref="B21:L21"/>
    <mergeCell ref="B22:L22"/>
    <mergeCell ref="B23:L23"/>
    <mergeCell ref="B24:L24"/>
  </mergeCells>
  <phoneticPr fontId="2" type="noConversion"/>
  <pageMargins left="0.74803149606299213" right="0.74803149606299213" top="0.74803149606299213" bottom="0.55118110236220474" header="0.51181102362204722" footer="0.35433070866141736"/>
  <pageSetup paperSize="9" scale="7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7</vt:i4>
      </vt:variant>
      <vt:variant>
        <vt:lpstr>Įvardytieji diapazonai</vt:lpstr>
      </vt:variant>
      <vt:variant>
        <vt:i4>2</vt:i4>
      </vt:variant>
    </vt:vector>
  </HeadingPairs>
  <TitlesOfParts>
    <vt:vector size="9" baseType="lpstr">
      <vt:lpstr>6.4</vt:lpstr>
      <vt:lpstr>8.1</vt:lpstr>
      <vt:lpstr>12.1</vt:lpstr>
      <vt:lpstr>12.3</vt:lpstr>
      <vt:lpstr>13.1</vt:lpstr>
      <vt:lpstr>20.4</vt:lpstr>
      <vt:lpstr>Lapas1</vt:lpstr>
      <vt:lpstr>'12.1'!Print_Titles</vt:lpstr>
      <vt:lpstr>'13.1'!Print_Titles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ADVANCED</dc:creator>
  <cp:lastModifiedBy>Asta Lebeckienė</cp:lastModifiedBy>
  <cp:lastPrinted>2022-10-21T05:07:31Z</cp:lastPrinted>
  <dcterms:created xsi:type="dcterms:W3CDTF">2011-01-28T06:24:24Z</dcterms:created>
  <dcterms:modified xsi:type="dcterms:W3CDTF">2022-10-27T11:07:56Z</dcterms:modified>
</cp:coreProperties>
</file>